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500" activeTab="3"/>
  </bookViews>
  <sheets>
    <sheet name="M-1." sheetId="2" r:id="rId1"/>
    <sheet name="M-2." sheetId="4" r:id="rId2"/>
    <sheet name="m-3" sheetId="7" r:id="rId3"/>
    <sheet name="M-4." sheetId="6" r:id="rId4"/>
    <sheet name="M-5" sheetId="5" r:id="rId5"/>
    <sheet name="m-6" sheetId="12" r:id="rId6"/>
    <sheet name="Lapa3" sheetId="3" r:id="rId7"/>
  </sheets>
  <definedNames>
    <definedName name="_xlnm.Print_Area" localSheetId="0">'M-1.'!$A$1:$M$23</definedName>
    <definedName name="_xlnm.Print_Area" localSheetId="1">'M-2.'!$A$1:$P$26</definedName>
    <definedName name="_xlnm.Print_Area" localSheetId="2">'m-3'!$A$1:$Y$22</definedName>
    <definedName name="_xlnm.Print_Area" localSheetId="3">'M-4.'!$A$1:$P$16</definedName>
    <definedName name="_xlnm.Print_Area" localSheetId="4">'M-5'!$A$1:$P$15</definedName>
    <definedName name="_xlnm.Print_Area" localSheetId="5">'m-6'!$A$1:$P$14</definedName>
  </definedNames>
  <calcPr calcId="145621"/>
</workbook>
</file>

<file path=xl/calcChain.xml><?xml version="1.0" encoding="utf-8"?>
<calcChain xmlns="http://schemas.openxmlformats.org/spreadsheetml/2006/main">
  <c r="G3" i="12" l="1"/>
  <c r="K7" i="12" l="1"/>
  <c r="K6" i="12"/>
  <c r="K8" i="12"/>
  <c r="K5" i="12"/>
  <c r="K10" i="12"/>
  <c r="K11" i="12"/>
  <c r="K9" i="12"/>
  <c r="K12" i="12"/>
  <c r="K9" i="5" l="1"/>
  <c r="K8" i="5"/>
  <c r="K7" i="5"/>
  <c r="K10" i="5"/>
  <c r="K6" i="5"/>
  <c r="K5" i="5"/>
  <c r="E3" i="5"/>
  <c r="D3" i="6"/>
  <c r="O6" i="6"/>
  <c r="O7" i="6"/>
  <c r="K6" i="6"/>
  <c r="K7" i="6"/>
  <c r="P2" i="7"/>
  <c r="E3" i="7"/>
  <c r="I6" i="7"/>
  <c r="M6" i="7" s="1"/>
  <c r="I12" i="7"/>
  <c r="M12" i="7" s="1"/>
  <c r="I9" i="7"/>
  <c r="M9" i="7" s="1"/>
  <c r="I7" i="7"/>
  <c r="M7" i="7" s="1"/>
  <c r="I11" i="7"/>
  <c r="M11" i="7" s="1"/>
  <c r="I13" i="7"/>
  <c r="M13" i="7" s="1"/>
  <c r="I10" i="7"/>
  <c r="M10" i="7" s="1"/>
  <c r="I8" i="7"/>
  <c r="M8" i="7" s="1"/>
  <c r="I15" i="7"/>
  <c r="M15" i="7" s="1"/>
  <c r="I18" i="7"/>
  <c r="M18" i="7" s="1"/>
  <c r="I14" i="7"/>
  <c r="M14" i="7" s="1"/>
  <c r="I5" i="7"/>
  <c r="M5" i="7" s="1"/>
  <c r="I17" i="7"/>
  <c r="M17" i="7" s="1"/>
  <c r="I16" i="7"/>
  <c r="M16" i="7" s="1"/>
  <c r="K2" i="4"/>
  <c r="G3" i="4"/>
  <c r="E3" i="4"/>
  <c r="K13" i="4"/>
  <c r="O13" i="4"/>
  <c r="K15" i="4"/>
  <c r="O15" i="4"/>
  <c r="K9" i="4"/>
  <c r="O9" i="4"/>
  <c r="K10" i="4"/>
  <c r="O10" i="4"/>
  <c r="K8" i="4"/>
  <c r="O8" i="4"/>
  <c r="K21" i="4"/>
  <c r="K23" i="4"/>
  <c r="K20" i="4"/>
  <c r="K17" i="4"/>
  <c r="K14" i="4"/>
  <c r="O14" i="4"/>
  <c r="K19" i="4"/>
  <c r="K7" i="4"/>
  <c r="O7" i="4"/>
  <c r="K5" i="4"/>
  <c r="O5" i="4"/>
  <c r="K6" i="4"/>
  <c r="O6" i="4"/>
  <c r="K12" i="4"/>
  <c r="O12" i="4"/>
  <c r="K16" i="4"/>
  <c r="K18" i="4"/>
  <c r="K11" i="4"/>
  <c r="O11" i="4"/>
  <c r="K22" i="4"/>
  <c r="L16" i="2"/>
  <c r="L15" i="2"/>
  <c r="L11" i="2" l="1"/>
  <c r="L9" i="2"/>
  <c r="L17" i="2"/>
  <c r="L12" i="2"/>
  <c r="L10" i="2"/>
  <c r="L14" i="2"/>
  <c r="L18" i="2"/>
  <c r="L13" i="2"/>
  <c r="L8" i="2"/>
  <c r="L7" i="2"/>
  <c r="L5" i="2"/>
  <c r="L6" i="2"/>
  <c r="J2" i="2" l="1"/>
  <c r="E3" i="2"/>
  <c r="F2" i="7" l="1"/>
  <c r="J2" i="6"/>
</calcChain>
</file>

<file path=xl/sharedStrings.xml><?xml version="1.0" encoding="utf-8"?>
<sst xmlns="http://schemas.openxmlformats.org/spreadsheetml/2006/main" count="469" uniqueCount="198">
  <si>
    <t>Jātnieka vārds,uzvārds</t>
  </si>
  <si>
    <t>Zirga vārds</t>
  </si>
  <si>
    <t>Dz. gads</t>
  </si>
  <si>
    <t>Zirga īpašnieks</t>
  </si>
  <si>
    <t>Sporta klubs</t>
  </si>
  <si>
    <t>Maršruts Nr. 1</t>
  </si>
  <si>
    <t>Distance(m)</t>
  </si>
  <si>
    <t>Laika norma(sek)</t>
  </si>
  <si>
    <t>Nr.p.k.</t>
  </si>
  <si>
    <t>Maršruts Nr. 2</t>
  </si>
  <si>
    <t>Art. 238.2.1.     80 cm</t>
  </si>
  <si>
    <t>Maršruts Nr. 3</t>
  </si>
  <si>
    <t>Maršruts Nr. 4</t>
  </si>
  <si>
    <t>Maršruts Nr. 5</t>
  </si>
  <si>
    <t>Maršruts Nr. 6</t>
  </si>
  <si>
    <t>Soda p-ti</t>
  </si>
  <si>
    <t>Laiks</t>
  </si>
  <si>
    <t>S.p.p.laiku</t>
  </si>
  <si>
    <t>Kopā</t>
  </si>
  <si>
    <t>Grupa</t>
  </si>
  <si>
    <t>Piezīmes</t>
  </si>
  <si>
    <t>Gavenais tiesnesis</t>
  </si>
  <si>
    <t>D.Līvmanis</t>
  </si>
  <si>
    <t>N-nepaklausība</t>
  </si>
  <si>
    <t>Punkti</t>
  </si>
  <si>
    <t>J</t>
  </si>
  <si>
    <t>Garkalnes novada un Pierīgas pašvaldību Kauss konkūrā 2016 - “Kriķi“, Garkalnes nov.</t>
  </si>
  <si>
    <t xml:space="preserve"> Divās fāzēs (Art.274.5.3.) 100 cm</t>
  </si>
  <si>
    <t>Art. 274.5.3   115/120 cm</t>
  </si>
  <si>
    <t>Pierīgas pašvaldību kauss</t>
  </si>
  <si>
    <t>Art.238.2.2.   130 cm</t>
  </si>
  <si>
    <t>Sabīne Siliņa</t>
  </si>
  <si>
    <t>Erle</t>
  </si>
  <si>
    <t>Heavenly Horses Sia</t>
  </si>
  <si>
    <t>Mežstrazdiņi</t>
  </si>
  <si>
    <t>Agris Seilis</t>
  </si>
  <si>
    <t>Čaika</t>
  </si>
  <si>
    <t>Anna Beļska</t>
  </si>
  <si>
    <t>Z/S Priežkalni</t>
  </si>
  <si>
    <t>Džuljeta Jēkabsone</t>
  </si>
  <si>
    <t>JSK Kriķi</t>
  </si>
  <si>
    <t>JK Mežezeri</t>
  </si>
  <si>
    <t>Anna Romašenko</t>
  </si>
  <si>
    <t>Matadors</t>
  </si>
  <si>
    <t>SIA Princis</t>
  </si>
  <si>
    <t>JSK Princis</t>
  </si>
  <si>
    <t>Katerīna Agapova</t>
  </si>
  <si>
    <t>Populārs</t>
  </si>
  <si>
    <t>B.Grivite</t>
  </si>
  <si>
    <t>ALJK</t>
  </si>
  <si>
    <t>Amanda Zariņa</t>
  </si>
  <si>
    <t>Tinkijs Vinkijs Tonijs Triks</t>
  </si>
  <si>
    <t>Aiga Ozoliņa</t>
  </si>
  <si>
    <t>JSK Atēna</t>
  </si>
  <si>
    <t>Laura Skuja</t>
  </si>
  <si>
    <t>Stipje</t>
  </si>
  <si>
    <t>A.Ozoliņa</t>
  </si>
  <si>
    <t>Aija Pope</t>
  </si>
  <si>
    <t>Lamora</t>
  </si>
  <si>
    <t>Z/S Tīraines staļļi</t>
  </si>
  <si>
    <t>Annija Ane</t>
  </si>
  <si>
    <t>Alders</t>
  </si>
  <si>
    <t>Einārs Cēsinieks</t>
  </si>
  <si>
    <t>JK"Erceni"</t>
  </si>
  <si>
    <t>Natalija Agarkova</t>
  </si>
  <si>
    <t>Royal Prince</t>
  </si>
  <si>
    <t>Krista Kliesmete</t>
  </si>
  <si>
    <t>Chalou</t>
  </si>
  <si>
    <t>Indra Neretniece</t>
  </si>
  <si>
    <t>JJS</t>
  </si>
  <si>
    <t>Edīte Vāgnere</t>
  </si>
  <si>
    <t>Līga Pētersone</t>
  </si>
  <si>
    <t>Liana</t>
  </si>
  <si>
    <t>Madara Pētersone</t>
  </si>
  <si>
    <t>Golda</t>
  </si>
  <si>
    <t>Elīza Rulle</t>
  </si>
  <si>
    <t>Kolorīts</t>
  </si>
  <si>
    <t>Sintija Semeņkova</t>
  </si>
  <si>
    <t>Cartje</t>
  </si>
  <si>
    <t>Edgars Treibergs</t>
  </si>
  <si>
    <t>JSK "Kriķi"</t>
  </si>
  <si>
    <t>Amanda Tartilova</t>
  </si>
  <si>
    <t>Sindija Fjodorova</t>
  </si>
  <si>
    <t>Krēzs</t>
  </si>
  <si>
    <t>Anna Lazdāne</t>
  </si>
  <si>
    <t>Agava</t>
  </si>
  <si>
    <t>Geita</t>
  </si>
  <si>
    <t>Normunds Beļskis</t>
  </si>
  <si>
    <t>Contests</t>
  </si>
  <si>
    <t>Diāna Zepa</t>
  </si>
  <si>
    <t>JSK Mežstrazdiņi</t>
  </si>
  <si>
    <t>izsl.</t>
  </si>
  <si>
    <t>2/N3/N6/</t>
  </si>
  <si>
    <t>Amanda</t>
  </si>
  <si>
    <t>Rolands Šteinbergs</t>
  </si>
  <si>
    <t>3/</t>
  </si>
  <si>
    <t>N3/N3</t>
  </si>
  <si>
    <t>N3/</t>
  </si>
  <si>
    <t>N3/6/</t>
  </si>
  <si>
    <t>Juris Mežnieks</t>
  </si>
  <si>
    <t>2/</t>
  </si>
  <si>
    <t>N1/5/</t>
  </si>
  <si>
    <t>Z/S Vecpūķi</t>
  </si>
  <si>
    <t>N4/</t>
  </si>
  <si>
    <t>N3/N3/</t>
  </si>
  <si>
    <t>Vieta</t>
  </si>
  <si>
    <t>Kalipso</t>
  </si>
  <si>
    <t>Z/S Tīraines Staļļi</t>
  </si>
  <si>
    <t>Campio Mar</t>
  </si>
  <si>
    <t>Nataļa Rubene</t>
  </si>
  <si>
    <t>Anna Annija Alsiņa</t>
  </si>
  <si>
    <t>Princis</t>
  </si>
  <si>
    <t>SIA Muitnieki</t>
  </si>
  <si>
    <t>Paula Grasmane-Laše</t>
  </si>
  <si>
    <t>Etalons</t>
  </si>
  <si>
    <t>G.Grasmanis</t>
  </si>
  <si>
    <t>Algaro- N</t>
  </si>
  <si>
    <t>IGL VetServiss</t>
  </si>
  <si>
    <t>Paula Glāzere</t>
  </si>
  <si>
    <t>Carlos Z</t>
  </si>
  <si>
    <t>Čārlijs</t>
  </si>
  <si>
    <t>Emīlija Elizabete Zandere</t>
  </si>
  <si>
    <t>Cagrija</t>
  </si>
  <si>
    <t>Anna Stafecka</t>
  </si>
  <si>
    <t>Linda Josta</t>
  </si>
  <si>
    <t>Goldfinger B</t>
  </si>
  <si>
    <t>Sergejs Bertaitis</t>
  </si>
  <si>
    <t>SIA 'IES''</t>
  </si>
  <si>
    <t>Jānis Celmiņš</t>
  </si>
  <si>
    <t>Kroders</t>
  </si>
  <si>
    <t>Lilions</t>
  </si>
  <si>
    <t>Lobijs</t>
  </si>
  <si>
    <t>JSK  Zelta Pakavs</t>
  </si>
  <si>
    <t>JSK  Kriķi</t>
  </si>
  <si>
    <t>JK Erceni</t>
  </si>
  <si>
    <t>JS Zelta Pakavs</t>
  </si>
  <si>
    <t>JSK Montepals</t>
  </si>
  <si>
    <t>N4/N4</t>
  </si>
  <si>
    <t>4/</t>
  </si>
  <si>
    <t>1/</t>
  </si>
  <si>
    <t>1/2/N4/</t>
  </si>
  <si>
    <t>7/</t>
  </si>
  <si>
    <t>6/</t>
  </si>
  <si>
    <t>9/</t>
  </si>
  <si>
    <t>9/10/</t>
  </si>
  <si>
    <t>N9/</t>
  </si>
  <si>
    <t>10/</t>
  </si>
  <si>
    <t>Algaro-N</t>
  </si>
  <si>
    <t>SIA ''IES''</t>
  </si>
  <si>
    <t>Nilla</t>
  </si>
  <si>
    <t>Edīte Vagnere</t>
  </si>
  <si>
    <t>Aleksandra Kalnozola</t>
  </si>
  <si>
    <t>Krīgers</t>
  </si>
  <si>
    <t>Andrei Akylich</t>
  </si>
  <si>
    <t>Lugano</t>
  </si>
  <si>
    <t>Edgars Teilans</t>
  </si>
  <si>
    <t>Carlson 102</t>
  </si>
  <si>
    <t>Elīna Raščevska</t>
  </si>
  <si>
    <t>JSK Zelta Pakavs</t>
  </si>
  <si>
    <t xml:space="preserve">Z/S Tīraines staļļi </t>
  </si>
  <si>
    <t>Art. 269.5     110 cm</t>
  </si>
  <si>
    <t>Jānis Rimeiks</t>
  </si>
  <si>
    <t>Lego</t>
  </si>
  <si>
    <t>J.Rimeiks</t>
  </si>
  <si>
    <t>Irwinds Wing</t>
  </si>
  <si>
    <t>Kalgari</t>
  </si>
  <si>
    <t>J.Mežnieks</t>
  </si>
  <si>
    <t>Aleksandrs Šakurovs</t>
  </si>
  <si>
    <t>Ispravniks</t>
  </si>
  <si>
    <t>Robless</t>
  </si>
  <si>
    <t>Clair de Lune</t>
  </si>
  <si>
    <t>Fantast</t>
  </si>
  <si>
    <t>N.Siliņa</t>
  </si>
  <si>
    <t>Cellestial</t>
  </si>
  <si>
    <t>SK Quattro</t>
  </si>
  <si>
    <t>Florentea</t>
  </si>
  <si>
    <t>N6</t>
  </si>
  <si>
    <t>N2</t>
  </si>
  <si>
    <t>krit.</t>
  </si>
  <si>
    <t>izsl</t>
  </si>
  <si>
    <t>Z/S  Tīraines staļļ</t>
  </si>
  <si>
    <t>Dainis Līvmanis</t>
  </si>
  <si>
    <t>2/3/</t>
  </si>
  <si>
    <t>Andis Vārna</t>
  </si>
  <si>
    <t>5/</t>
  </si>
  <si>
    <t>8/9/</t>
  </si>
  <si>
    <t>11/</t>
  </si>
  <si>
    <t>5/N6b/</t>
  </si>
  <si>
    <t>Art.274.5.3.       120 cm</t>
  </si>
  <si>
    <t>Garkalnes novada kauss</t>
  </si>
  <si>
    <t>6a/6b/N10a/</t>
  </si>
  <si>
    <t>Bajāri</t>
  </si>
  <si>
    <t xml:space="preserve">6a/ </t>
  </si>
  <si>
    <t>6b/</t>
  </si>
  <si>
    <t>Pārlēkšana</t>
  </si>
  <si>
    <t>6b/2/</t>
  </si>
  <si>
    <t>6a/</t>
  </si>
  <si>
    <t>6b//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</si>
</sst>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sz val="7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47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47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62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b/>
      <u/>
      <sz val="11"/>
      <color rgb="FFFF0000"/>
      <name val="Times New Roman"/>
      <family val="1"/>
      <charset val="186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charset val="186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u val="double"/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2" borderId="8" applyNumberFormat="0" applyAlignment="0" applyProtection="0"/>
    <xf numFmtId="0" fontId="14" fillId="16" borderId="9" applyNumberFormat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8" applyNumberFormat="0" applyAlignment="0" applyProtection="0"/>
    <xf numFmtId="0" fontId="21" fillId="0" borderId="13" applyNumberFormat="0" applyFill="0" applyAlignment="0" applyProtection="0"/>
    <xf numFmtId="0" fontId="22" fillId="8" borderId="0" applyNumberFormat="0" applyBorder="0" applyAlignment="0" applyProtection="0"/>
    <xf numFmtId="0" fontId="9" fillId="4" borderId="14" applyNumberFormat="0" applyAlignment="0" applyProtection="0"/>
    <xf numFmtId="0" fontId="23" fillId="2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/>
  </cellStyleXfs>
  <cellXfs count="342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/>
    <xf numFmtId="0" fontId="4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1" xfId="0" applyFont="1" applyFill="1" applyBorder="1"/>
    <xf numFmtId="0" fontId="0" fillId="0" borderId="0" xfId="0" applyFont="1" applyFill="1"/>
    <xf numFmtId="0" fontId="2" fillId="0" borderId="1" xfId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8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/>
    <xf numFmtId="0" fontId="28" fillId="0" borderId="2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1" fontId="30" fillId="0" borderId="0" xfId="0" applyNumberFormat="1" applyFont="1" applyAlignment="1">
      <alignment horizontal="left"/>
    </xf>
    <xf numFmtId="0" fontId="31" fillId="0" borderId="20" xfId="0" applyFont="1" applyFill="1" applyBorder="1" applyAlignment="1">
      <alignment horizontal="center" vertical="center"/>
    </xf>
    <xf numFmtId="2" fontId="3" fillId="0" borderId="1" xfId="0" applyNumberFormat="1" applyFont="1" applyFill="1" applyBorder="1"/>
    <xf numFmtId="0" fontId="29" fillId="0" borderId="1" xfId="0" applyFont="1" applyFill="1" applyBorder="1"/>
    <xf numFmtId="0" fontId="4" fillId="0" borderId="26" xfId="0" applyFont="1" applyFill="1" applyBorder="1"/>
    <xf numFmtId="49" fontId="4" fillId="0" borderId="26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2" fontId="3" fillId="0" borderId="28" xfId="0" applyNumberFormat="1" applyFont="1" applyFill="1" applyBorder="1"/>
    <xf numFmtId="0" fontId="3" fillId="0" borderId="28" xfId="0" applyFont="1" applyFill="1" applyBorder="1"/>
    <xf numFmtId="0" fontId="4" fillId="0" borderId="0" xfId="0" applyFont="1" applyAlignment="1">
      <alignment horizontal="left"/>
    </xf>
    <xf numFmtId="0" fontId="32" fillId="0" borderId="0" xfId="0" applyFont="1" applyFill="1"/>
    <xf numFmtId="0" fontId="2" fillId="0" borderId="4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49" fontId="4" fillId="0" borderId="29" xfId="0" applyNumberFormat="1" applyFont="1" applyFill="1" applyBorder="1"/>
    <xf numFmtId="0" fontId="28" fillId="0" borderId="20" xfId="0" applyFont="1" applyFill="1" applyBorder="1" applyAlignment="1">
      <alignment horizontal="center" vertical="center"/>
    </xf>
    <xf numFmtId="0" fontId="0" fillId="0" borderId="30" xfId="0" applyBorder="1"/>
    <xf numFmtId="0" fontId="2" fillId="0" borderId="4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3" fillId="0" borderId="25" xfId="0" applyFont="1" applyFill="1" applyBorder="1"/>
    <xf numFmtId="0" fontId="3" fillId="0" borderId="29" xfId="0" applyFont="1" applyFill="1" applyBorder="1"/>
    <xf numFmtId="0" fontId="34" fillId="0" borderId="0" xfId="0" applyFont="1"/>
    <xf numFmtId="0" fontId="31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55" xfId="0" applyFont="1" applyFill="1" applyBorder="1" applyAlignment="1">
      <alignment horizontal="center"/>
    </xf>
    <xf numFmtId="0" fontId="2" fillId="0" borderId="55" xfId="1" applyFont="1" applyFill="1" applyBorder="1" applyAlignment="1">
      <alignment horizontal="center"/>
    </xf>
    <xf numFmtId="0" fontId="4" fillId="0" borderId="34" xfId="0" applyFont="1" applyBorder="1"/>
    <xf numFmtId="0" fontId="3" fillId="0" borderId="1" xfId="0" applyFont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6" fillId="0" borderId="0" xfId="0" applyFont="1" applyAlignment="1">
      <alignment vertical="center" wrapText="1"/>
    </xf>
    <xf numFmtId="0" fontId="38" fillId="0" borderId="1" xfId="0" applyFont="1" applyFill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6" fillId="0" borderId="55" xfId="0" applyFont="1" applyBorder="1" applyAlignment="1">
      <alignment vertical="center" wrapText="1"/>
    </xf>
    <xf numFmtId="1" fontId="3" fillId="0" borderId="1" xfId="0" applyNumberFormat="1" applyFont="1" applyFill="1" applyBorder="1"/>
    <xf numFmtId="49" fontId="4" fillId="0" borderId="24" xfId="0" applyNumberFormat="1" applyFont="1" applyFill="1" applyBorder="1"/>
    <xf numFmtId="0" fontId="3" fillId="0" borderId="27" xfId="0" applyFont="1" applyFill="1" applyBorder="1" applyAlignment="1">
      <alignment vertical="center"/>
    </xf>
    <xf numFmtId="49" fontId="4" fillId="0" borderId="54" xfId="0" applyNumberFormat="1" applyFont="1" applyFill="1" applyBorder="1"/>
    <xf numFmtId="0" fontId="3" fillId="0" borderId="28" xfId="0" applyFont="1" applyFill="1" applyBorder="1" applyAlignment="1">
      <alignment vertical="center"/>
    </xf>
    <xf numFmtId="0" fontId="2" fillId="0" borderId="59" xfId="1" applyFont="1" applyFill="1" applyBorder="1" applyAlignment="1">
      <alignment horizontal="center"/>
    </xf>
    <xf numFmtId="1" fontId="3" fillId="0" borderId="28" xfId="0" applyNumberFormat="1" applyFont="1" applyFill="1" applyBorder="1"/>
    <xf numFmtId="0" fontId="29" fillId="0" borderId="28" xfId="0" applyFont="1" applyFill="1" applyBorder="1"/>
    <xf numFmtId="0" fontId="3" fillId="0" borderId="7" xfId="0" applyFont="1" applyFill="1" applyBorder="1" applyAlignment="1">
      <alignment vertical="center"/>
    </xf>
    <xf numFmtId="0" fontId="0" fillId="0" borderId="25" xfId="0" applyFill="1" applyBorder="1"/>
    <xf numFmtId="0" fontId="0" fillId="0" borderId="42" xfId="0" applyFill="1" applyBorder="1"/>
    <xf numFmtId="0" fontId="0" fillId="0" borderId="51" xfId="0" applyFill="1" applyBorder="1"/>
    <xf numFmtId="0" fontId="40" fillId="0" borderId="60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0" fontId="41" fillId="0" borderId="58" xfId="1" applyFont="1" applyFill="1" applyBorder="1" applyAlignment="1">
      <alignment horizontal="center"/>
    </xf>
    <xf numFmtId="0" fontId="40" fillId="0" borderId="22" xfId="0" applyFont="1" applyFill="1" applyBorder="1"/>
    <xf numFmtId="2" fontId="40" fillId="0" borderId="22" xfId="0" applyNumberFormat="1" applyFont="1" applyFill="1" applyBorder="1"/>
    <xf numFmtId="1" fontId="40" fillId="0" borderId="22" xfId="0" applyNumberFormat="1" applyFont="1" applyFill="1" applyBorder="1"/>
    <xf numFmtId="0" fontId="39" fillId="0" borderId="25" xfId="0" applyFont="1" applyFill="1" applyBorder="1"/>
    <xf numFmtId="0" fontId="40" fillId="0" borderId="7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5" xfId="0" applyFont="1" applyFill="1" applyBorder="1" applyAlignment="1">
      <alignment horizontal="center"/>
    </xf>
    <xf numFmtId="0" fontId="40" fillId="0" borderId="1" xfId="0" applyFont="1" applyFill="1" applyBorder="1"/>
    <xf numFmtId="2" fontId="40" fillId="0" borderId="1" xfId="0" applyNumberFormat="1" applyFont="1" applyFill="1" applyBorder="1"/>
    <xf numFmtId="1" fontId="40" fillId="0" borderId="1" xfId="0" applyNumberFormat="1" applyFont="1" applyFill="1" applyBorder="1"/>
    <xf numFmtId="0" fontId="40" fillId="0" borderId="7" xfId="0" applyFont="1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/>
    </xf>
    <xf numFmtId="0" fontId="41" fillId="0" borderId="55" xfId="1" applyFont="1" applyFill="1" applyBorder="1" applyAlignment="1">
      <alignment horizontal="center"/>
    </xf>
    <xf numFmtId="0" fontId="41" fillId="0" borderId="1" xfId="1" applyFont="1" applyFill="1" applyBorder="1" applyAlignment="1">
      <alignment horizontal="center"/>
    </xf>
    <xf numFmtId="0" fontId="40" fillId="0" borderId="44" xfId="0" applyFont="1" applyFill="1" applyBorder="1"/>
    <xf numFmtId="0" fontId="40" fillId="0" borderId="25" xfId="0" applyFont="1" applyFill="1" applyBorder="1"/>
    <xf numFmtId="0" fontId="4" fillId="0" borderId="30" xfId="0" applyFont="1" applyBorder="1"/>
    <xf numFmtId="0" fontId="3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/>
    </xf>
    <xf numFmtId="0" fontId="38" fillId="0" borderId="0" xfId="0" applyFont="1" applyFill="1"/>
    <xf numFmtId="0" fontId="38" fillId="0" borderId="22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38" fillId="0" borderId="43" xfId="0" applyFont="1" applyBorder="1" applyAlignment="1">
      <alignment vertical="center" wrapText="1"/>
    </xf>
    <xf numFmtId="49" fontId="4" fillId="0" borderId="67" xfId="0" applyNumberFormat="1" applyFont="1" applyFill="1" applyBorder="1"/>
    <xf numFmtId="2" fontId="44" fillId="0" borderId="61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44" fillId="0" borderId="61" xfId="0" applyFont="1" applyFill="1" applyBorder="1" applyAlignment="1">
      <alignment horizontal="center"/>
    </xf>
    <xf numFmtId="2" fontId="44" fillId="0" borderId="38" xfId="0" applyNumberFormat="1" applyFont="1" applyFill="1" applyBorder="1"/>
    <xf numFmtId="1" fontId="44" fillId="0" borderId="39" xfId="0" applyNumberFormat="1" applyFont="1" applyFill="1" applyBorder="1"/>
    <xf numFmtId="0" fontId="45" fillId="0" borderId="66" xfId="0" applyFont="1" applyFill="1" applyBorder="1"/>
    <xf numFmtId="49" fontId="45" fillId="0" borderId="66" xfId="0" applyNumberFormat="1" applyFont="1" applyFill="1" applyBorder="1"/>
    <xf numFmtId="49" fontId="44" fillId="0" borderId="66" xfId="0" applyNumberFormat="1" applyFont="1" applyFill="1" applyBorder="1"/>
    <xf numFmtId="0" fontId="44" fillId="0" borderId="27" xfId="0" applyFont="1" applyBorder="1" applyAlignment="1">
      <alignment vertical="center" wrapText="1"/>
    </xf>
    <xf numFmtId="2" fontId="44" fillId="0" borderId="62" xfId="0" applyNumberFormat="1" applyFont="1" applyFill="1" applyBorder="1" applyAlignment="1">
      <alignment horizontal="center"/>
    </xf>
    <xf numFmtId="0" fontId="44" fillId="0" borderId="37" xfId="0" applyFont="1" applyFill="1" applyBorder="1" applyAlignment="1">
      <alignment horizontal="center"/>
    </xf>
    <xf numFmtId="0" fontId="44" fillId="0" borderId="63" xfId="0" applyFont="1" applyFill="1" applyBorder="1" applyAlignment="1">
      <alignment horizontal="center"/>
    </xf>
    <xf numFmtId="0" fontId="44" fillId="0" borderId="62" xfId="0" applyFont="1" applyFill="1" applyBorder="1" applyAlignment="1">
      <alignment horizontal="center"/>
    </xf>
    <xf numFmtId="0" fontId="44" fillId="0" borderId="37" xfId="0" applyFont="1" applyFill="1" applyBorder="1"/>
    <xf numFmtId="2" fontId="44" fillId="0" borderId="37" xfId="0" applyNumberFormat="1" applyFont="1" applyFill="1" applyBorder="1"/>
    <xf numFmtId="1" fontId="44" fillId="0" borderId="64" xfId="0" applyNumberFormat="1" applyFont="1" applyFill="1" applyBorder="1"/>
    <xf numFmtId="49" fontId="45" fillId="0" borderId="67" xfId="0" applyNumberFormat="1" applyFont="1" applyFill="1" applyBorder="1"/>
    <xf numFmtId="0" fontId="3" fillId="0" borderId="0" xfId="0" applyFont="1" applyFill="1" applyAlignment="1">
      <alignment horizontal="left"/>
    </xf>
    <xf numFmtId="1" fontId="3" fillId="0" borderId="0" xfId="0" applyNumberFormat="1" applyFont="1" applyAlignment="1">
      <alignment horizontal="left"/>
    </xf>
    <xf numFmtId="0" fontId="38" fillId="0" borderId="25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38" fillId="0" borderId="17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right" vertical="center" wrapText="1"/>
    </xf>
    <xf numFmtId="0" fontId="38" fillId="0" borderId="27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38" fillId="0" borderId="43" xfId="0" applyFont="1" applyFill="1" applyBorder="1" applyAlignment="1">
      <alignment vertical="center" wrapText="1"/>
    </xf>
    <xf numFmtId="0" fontId="33" fillId="0" borderId="68" xfId="0" applyFont="1" applyBorder="1"/>
    <xf numFmtId="0" fontId="33" fillId="0" borderId="49" xfId="0" applyFont="1" applyBorder="1"/>
    <xf numFmtId="1" fontId="44" fillId="0" borderId="38" xfId="0" applyNumberFormat="1" applyFont="1" applyFill="1" applyBorder="1"/>
    <xf numFmtId="0" fontId="38" fillId="0" borderId="22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vertical="center" wrapText="1"/>
    </xf>
    <xf numFmtId="0" fontId="45" fillId="0" borderId="65" xfId="0" applyFont="1" applyFill="1" applyBorder="1"/>
    <xf numFmtId="0" fontId="40" fillId="0" borderId="44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1" fillId="0" borderId="44" xfId="0" applyFont="1" applyFill="1" applyBorder="1" applyAlignment="1">
      <alignment vertical="center" wrapText="1"/>
    </xf>
    <xf numFmtId="2" fontId="41" fillId="0" borderId="60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60" xfId="0" applyFont="1" applyFill="1" applyBorder="1" applyAlignment="1">
      <alignment horizontal="center"/>
    </xf>
    <xf numFmtId="2" fontId="41" fillId="0" borderId="22" xfId="0" applyNumberFormat="1" applyFont="1" applyFill="1" applyBorder="1"/>
    <xf numFmtId="1" fontId="41" fillId="0" borderId="22" xfId="0" applyNumberFormat="1" applyFont="1" applyFill="1" applyBorder="1"/>
    <xf numFmtId="1" fontId="41" fillId="0" borderId="23" xfId="0" applyNumberFormat="1" applyFont="1" applyFill="1" applyBorder="1"/>
    <xf numFmtId="0" fontId="40" fillId="0" borderId="25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0" fontId="40" fillId="0" borderId="17" xfId="0" applyFont="1" applyFill="1" applyBorder="1" applyAlignment="1">
      <alignment vertical="center" wrapText="1"/>
    </xf>
    <xf numFmtId="0" fontId="41" fillId="0" borderId="25" xfId="0" applyFont="1" applyFill="1" applyBorder="1" applyAlignment="1">
      <alignment vertical="center" wrapText="1"/>
    </xf>
    <xf numFmtId="2" fontId="41" fillId="0" borderId="61" xfId="0" applyNumberFormat="1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  <xf numFmtId="0" fontId="41" fillId="0" borderId="61" xfId="0" applyFont="1" applyFill="1" applyBorder="1" applyAlignment="1">
      <alignment horizontal="center"/>
    </xf>
    <xf numFmtId="2" fontId="41" fillId="0" borderId="38" xfId="0" applyNumberFormat="1" applyFont="1" applyFill="1" applyBorder="1"/>
    <xf numFmtId="1" fontId="41" fillId="0" borderId="38" xfId="0" applyNumberFormat="1" applyFont="1" applyFill="1" applyBorder="1"/>
    <xf numFmtId="1" fontId="41" fillId="0" borderId="39" xfId="0" applyNumberFormat="1" applyFont="1" applyFill="1" applyBorder="1"/>
    <xf numFmtId="0" fontId="41" fillId="0" borderId="38" xfId="0" applyFont="1" applyFill="1" applyBorder="1"/>
    <xf numFmtId="2" fontId="3" fillId="0" borderId="43" xfId="0" applyNumberFormat="1" applyFont="1" applyFill="1" applyBorder="1"/>
    <xf numFmtId="0" fontId="2" fillId="0" borderId="22" xfId="0" applyFont="1" applyFill="1" applyBorder="1" applyAlignment="1">
      <alignment horizontal="center" vertical="center"/>
    </xf>
    <xf numFmtId="0" fontId="0" fillId="0" borderId="25" xfId="0" applyBorder="1"/>
    <xf numFmtId="0" fontId="2" fillId="0" borderId="22" xfId="0" applyFont="1" applyFill="1" applyBorder="1"/>
    <xf numFmtId="2" fontId="2" fillId="0" borderId="22" xfId="0" applyNumberFormat="1" applyFont="1" applyFill="1" applyBorder="1"/>
    <xf numFmtId="0" fontId="28" fillId="0" borderId="24" xfId="0" applyFont="1" applyFill="1" applyBorder="1"/>
    <xf numFmtId="0" fontId="32" fillId="0" borderId="0" xfId="0" applyFont="1"/>
    <xf numFmtId="0" fontId="2" fillId="0" borderId="44" xfId="0" applyFont="1" applyFill="1" applyBorder="1"/>
    <xf numFmtId="0" fontId="2" fillId="0" borderId="24" xfId="0" applyFont="1" applyFill="1" applyBorder="1"/>
    <xf numFmtId="0" fontId="32" fillId="0" borderId="25" xfId="0" applyFont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8" fillId="0" borderId="26" xfId="0" applyFont="1" applyFill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8" xfId="0" applyFont="1" applyFill="1" applyBorder="1"/>
    <xf numFmtId="2" fontId="2" fillId="0" borderId="28" xfId="0" applyNumberFormat="1" applyFont="1" applyFill="1" applyBorder="1"/>
    <xf numFmtId="0" fontId="28" fillId="0" borderId="29" xfId="0" applyFont="1" applyFill="1" applyBorder="1"/>
    <xf numFmtId="0" fontId="2" fillId="0" borderId="27" xfId="0" applyFont="1" applyFill="1" applyBorder="1"/>
    <xf numFmtId="0" fontId="2" fillId="0" borderId="29" xfId="0" applyFont="1" applyFill="1" applyBorder="1"/>
    <xf numFmtId="0" fontId="2" fillId="0" borderId="60" xfId="0" applyFont="1" applyFill="1" applyBorder="1"/>
    <xf numFmtId="0" fontId="2" fillId="0" borderId="7" xfId="0" applyFont="1" applyFill="1" applyBorder="1"/>
    <xf numFmtId="0" fontId="2" fillId="0" borderId="69" xfId="0" applyFont="1" applyFill="1" applyBorder="1"/>
    <xf numFmtId="0" fontId="2" fillId="0" borderId="52" xfId="0" applyFont="1" applyFill="1" applyBorder="1"/>
    <xf numFmtId="0" fontId="33" fillId="0" borderId="57" xfId="0" applyFont="1" applyBorder="1"/>
    <xf numFmtId="0" fontId="31" fillId="0" borderId="68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/>
    </xf>
    <xf numFmtId="0" fontId="33" fillId="0" borderId="30" xfId="0" applyFont="1" applyBorder="1"/>
    <xf numFmtId="0" fontId="38" fillId="0" borderId="1" xfId="0" applyFont="1" applyFill="1" applyBorder="1" applyAlignment="1">
      <alignment horizontal="center" vertical="center" wrapText="1"/>
    </xf>
    <xf numFmtId="0" fontId="32" fillId="0" borderId="25" xfId="0" applyFont="1" applyFill="1" applyBorder="1"/>
    <xf numFmtId="0" fontId="38" fillId="0" borderId="37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2" fillId="0" borderId="27" xfId="0" applyFont="1" applyFill="1" applyBorder="1"/>
    <xf numFmtId="0" fontId="38" fillId="0" borderId="22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1" fillId="0" borderId="0" xfId="0" applyFont="1" applyFill="1"/>
    <xf numFmtId="0" fontId="2" fillId="0" borderId="44" xfId="0" applyFont="1" applyFill="1" applyBorder="1" applyAlignment="1">
      <alignment horizontal="center"/>
    </xf>
    <xf numFmtId="0" fontId="38" fillId="0" borderId="60" xfId="0" applyFont="1" applyFill="1" applyBorder="1" applyAlignment="1">
      <alignment vertical="center" wrapText="1"/>
    </xf>
    <xf numFmtId="0" fontId="4" fillId="0" borderId="7" xfId="0" applyFont="1" applyFill="1" applyBorder="1"/>
    <xf numFmtId="0" fontId="38" fillId="0" borderId="7" xfId="0" applyFont="1" applyFill="1" applyBorder="1" applyAlignment="1">
      <alignment vertical="center" wrapText="1"/>
    </xf>
    <xf numFmtId="0" fontId="4" fillId="0" borderId="7" xfId="0" applyFont="1" applyBorder="1"/>
    <xf numFmtId="0" fontId="4" fillId="0" borderId="36" xfId="0" applyFont="1" applyFill="1" applyBorder="1"/>
    <xf numFmtId="0" fontId="47" fillId="0" borderId="7" xfId="0" applyFont="1" applyFill="1" applyBorder="1"/>
    <xf numFmtId="0" fontId="40" fillId="0" borderId="1" xfId="0" applyFont="1" applyFill="1" applyBorder="1" applyAlignment="1">
      <alignment horizontal="center" vertical="center" wrapText="1"/>
    </xf>
    <xf numFmtId="0" fontId="43" fillId="0" borderId="25" xfId="0" applyFont="1" applyFill="1" applyBorder="1"/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/>
    <xf numFmtId="2" fontId="41" fillId="0" borderId="1" xfId="0" applyNumberFormat="1" applyFont="1" applyFill="1" applyBorder="1"/>
    <xf numFmtId="0" fontId="42" fillId="0" borderId="26" xfId="0" applyFont="1" applyFill="1" applyBorder="1"/>
    <xf numFmtId="0" fontId="40" fillId="0" borderId="7" xfId="0" applyFont="1" applyFill="1" applyBorder="1" applyAlignment="1">
      <alignment vertical="center" wrapText="1"/>
    </xf>
    <xf numFmtId="0" fontId="41" fillId="0" borderId="2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vertical="center" wrapText="1"/>
    </xf>
    <xf numFmtId="0" fontId="38" fillId="0" borderId="36" xfId="0" applyFont="1" applyBorder="1" applyAlignment="1">
      <alignment vertical="center" wrapText="1"/>
    </xf>
    <xf numFmtId="0" fontId="38" fillId="0" borderId="65" xfId="0" applyFont="1" applyBorder="1" applyAlignment="1">
      <alignment vertical="center" wrapText="1"/>
    </xf>
    <xf numFmtId="0" fontId="38" fillId="0" borderId="66" xfId="0" applyFont="1" applyBorder="1" applyAlignment="1">
      <alignment vertical="center" wrapText="1"/>
    </xf>
    <xf numFmtId="0" fontId="38" fillId="0" borderId="67" xfId="0" applyFont="1" applyBorder="1" applyAlignment="1">
      <alignment vertical="center" wrapText="1"/>
    </xf>
    <xf numFmtId="0" fontId="2" fillId="0" borderId="4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49" fontId="31" fillId="0" borderId="52" xfId="0" applyNumberFormat="1" applyFont="1" applyFill="1" applyBorder="1"/>
    <xf numFmtId="0" fontId="2" fillId="0" borderId="46" xfId="0" applyFont="1" applyFill="1" applyBorder="1" applyAlignment="1">
      <alignment horizontal="center"/>
    </xf>
    <xf numFmtId="49" fontId="31" fillId="0" borderId="53" xfId="0" applyNumberFormat="1" applyFont="1" applyFill="1" applyBorder="1"/>
    <xf numFmtId="0" fontId="37" fillId="0" borderId="0" xfId="0" applyFont="1" applyFill="1" applyBorder="1" applyAlignment="1">
      <alignment vertical="center" wrapText="1"/>
    </xf>
    <xf numFmtId="0" fontId="4" fillId="0" borderId="30" xfId="0" applyFont="1" applyFill="1" applyBorder="1"/>
    <xf numFmtId="0" fontId="2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/>
    <xf numFmtId="0" fontId="0" fillId="0" borderId="0" xfId="0"/>
    <xf numFmtId="0" fontId="3" fillId="0" borderId="51" xfId="0" applyFont="1" applyFill="1" applyBorder="1"/>
    <xf numFmtId="0" fontId="2" fillId="0" borderId="36" xfId="0" applyFont="1" applyFill="1" applyBorder="1"/>
    <xf numFmtId="0" fontId="28" fillId="0" borderId="66" xfId="0" applyFont="1" applyFill="1" applyBorder="1"/>
    <xf numFmtId="0" fontId="28" fillId="0" borderId="67" xfId="0" applyFont="1" applyFill="1" applyBorder="1"/>
    <xf numFmtId="0" fontId="38" fillId="0" borderId="60" xfId="0" applyFont="1" applyBorder="1" applyAlignment="1">
      <alignment vertical="center" wrapText="1"/>
    </xf>
    <xf numFmtId="0" fontId="28" fillId="0" borderId="65" xfId="0" applyFont="1" applyFill="1" applyBorder="1"/>
    <xf numFmtId="49" fontId="31" fillId="0" borderId="69" xfId="0" applyNumberFormat="1" applyFont="1" applyFill="1" applyBorder="1"/>
    <xf numFmtId="0" fontId="2" fillId="0" borderId="23" xfId="0" applyFont="1" applyFill="1" applyBorder="1"/>
    <xf numFmtId="0" fontId="2" fillId="0" borderId="17" xfId="0" applyFont="1" applyFill="1" applyBorder="1"/>
    <xf numFmtId="0" fontId="2" fillId="0" borderId="43" xfId="0" applyFont="1" applyFill="1" applyBorder="1"/>
    <xf numFmtId="0" fontId="41" fillId="0" borderId="29" xfId="0" applyFont="1" applyFill="1" applyBorder="1" applyAlignment="1">
      <alignment horizontal="right"/>
    </xf>
    <xf numFmtId="0" fontId="34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0" fillId="0" borderId="0" xfId="0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35" fillId="0" borderId="0" xfId="0" applyFont="1" applyBorder="1"/>
    <xf numFmtId="0" fontId="28" fillId="0" borderId="30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/>
    </xf>
    <xf numFmtId="0" fontId="41" fillId="0" borderId="66" xfId="0" applyFont="1" applyFill="1" applyBorder="1" applyAlignment="1">
      <alignment horizontal="center"/>
    </xf>
    <xf numFmtId="0" fontId="41" fillId="0" borderId="67" xfId="0" applyFont="1" applyFill="1" applyBorder="1" applyAlignment="1">
      <alignment horizontal="center"/>
    </xf>
    <xf numFmtId="0" fontId="3" fillId="0" borderId="59" xfId="0" applyFont="1" applyFill="1" applyBorder="1"/>
    <xf numFmtId="0" fontId="48" fillId="0" borderId="67" xfId="0" applyFont="1" applyFill="1" applyBorder="1"/>
    <xf numFmtId="0" fontId="40" fillId="0" borderId="25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4" xfId="0" applyFont="1" applyFill="1" applyBorder="1"/>
    <xf numFmtId="0" fontId="40" fillId="0" borderId="58" xfId="0" applyFont="1" applyFill="1" applyBorder="1"/>
    <xf numFmtId="2" fontId="40" fillId="0" borderId="23" xfId="0" applyNumberFormat="1" applyFont="1" applyFill="1" applyBorder="1"/>
    <xf numFmtId="0" fontId="40" fillId="0" borderId="23" xfId="0" applyFont="1" applyFill="1" applyBorder="1"/>
    <xf numFmtId="0" fontId="40" fillId="0" borderId="65" xfId="0" applyFont="1" applyFill="1" applyBorder="1"/>
    <xf numFmtId="49" fontId="47" fillId="0" borderId="65" xfId="0" applyNumberFormat="1" applyFont="1" applyFill="1" applyBorder="1"/>
    <xf numFmtId="0" fontId="40" fillId="0" borderId="26" xfId="0" applyFont="1" applyFill="1" applyBorder="1"/>
    <xf numFmtId="0" fontId="40" fillId="0" borderId="55" xfId="0" applyFont="1" applyFill="1" applyBorder="1"/>
    <xf numFmtId="2" fontId="40" fillId="0" borderId="17" xfId="0" applyNumberFormat="1" applyFont="1" applyFill="1" applyBorder="1"/>
    <xf numFmtId="0" fontId="40" fillId="0" borderId="17" xfId="0" applyFont="1" applyFill="1" applyBorder="1"/>
    <xf numFmtId="0" fontId="40" fillId="0" borderId="66" xfId="0" applyFont="1" applyFill="1" applyBorder="1"/>
    <xf numFmtId="49" fontId="47" fillId="0" borderId="70" xfId="0" applyNumberFormat="1" applyFont="1" applyFill="1" applyBorder="1"/>
    <xf numFmtId="0" fontId="47" fillId="0" borderId="66" xfId="0" applyFont="1" applyFill="1" applyBorder="1"/>
    <xf numFmtId="0" fontId="47" fillId="0" borderId="70" xfId="0" applyFont="1" applyFill="1" applyBorder="1"/>
    <xf numFmtId="49" fontId="47" fillId="0" borderId="66" xfId="0" applyNumberFormat="1" applyFont="1" applyFill="1" applyBorder="1"/>
    <xf numFmtId="0" fontId="33" fillId="0" borderId="0" xfId="0" applyFont="1"/>
    <xf numFmtId="22" fontId="0" fillId="0" borderId="0" xfId="0" applyNumberFormat="1" applyAlignment="1">
      <alignment horizont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0" borderId="52" xfId="0" applyFont="1" applyFill="1" applyBorder="1"/>
    <xf numFmtId="0" fontId="2" fillId="0" borderId="66" xfId="0" applyFont="1" applyFill="1" applyBorder="1"/>
    <xf numFmtId="0" fontId="2" fillId="0" borderId="67" xfId="0" applyFont="1" applyFill="1" applyBorder="1"/>
    <xf numFmtId="1" fontId="38" fillId="0" borderId="2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1" fontId="38" fillId="0" borderId="27" xfId="0" applyNumberFormat="1" applyFont="1" applyBorder="1" applyAlignment="1">
      <alignment horizontal="center" vertical="center" wrapText="1"/>
    </xf>
    <xf numFmtId="0" fontId="38" fillId="0" borderId="28" xfId="0" applyFont="1" applyBorder="1" applyAlignment="1">
      <alignment wrapText="1"/>
    </xf>
    <xf numFmtId="0" fontId="38" fillId="0" borderId="28" xfId="0" applyFont="1" applyBorder="1" applyAlignment="1">
      <alignment horizontal="center" wrapText="1"/>
    </xf>
    <xf numFmtId="0" fontId="38" fillId="0" borderId="43" xfId="0" applyFont="1" applyBorder="1" applyAlignment="1">
      <alignment wrapText="1"/>
    </xf>
    <xf numFmtId="0" fontId="49" fillId="0" borderId="0" xfId="0" applyFont="1" applyFill="1"/>
    <xf numFmtId="0" fontId="50" fillId="0" borderId="0" xfId="0" applyFont="1"/>
    <xf numFmtId="0" fontId="39" fillId="0" borderId="18" xfId="0" applyFont="1" applyBorder="1"/>
    <xf numFmtId="0" fontId="39" fillId="0" borderId="6" xfId="0" applyFont="1" applyBorder="1"/>
    <xf numFmtId="0" fontId="51" fillId="0" borderId="25" xfId="0" applyFont="1" applyFill="1" applyBorder="1"/>
    <xf numFmtId="1" fontId="41" fillId="0" borderId="44" xfId="0" applyNumberFormat="1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wrapText="1"/>
    </xf>
    <xf numFmtId="0" fontId="41" fillId="0" borderId="22" xfId="0" applyFont="1" applyFill="1" applyBorder="1" applyAlignment="1">
      <alignment horizontal="center" wrapText="1"/>
    </xf>
    <xf numFmtId="0" fontId="41" fillId="0" borderId="23" xfId="0" applyFont="1" applyFill="1" applyBorder="1" applyAlignment="1">
      <alignment wrapText="1"/>
    </xf>
    <xf numFmtId="0" fontId="41" fillId="0" borderId="44" xfId="0" applyFont="1" applyFill="1" applyBorder="1"/>
    <xf numFmtId="0" fontId="41" fillId="0" borderId="23" xfId="0" applyFont="1" applyFill="1" applyBorder="1"/>
    <xf numFmtId="0" fontId="41" fillId="0" borderId="65" xfId="0" applyFont="1" applyFill="1" applyBorder="1"/>
    <xf numFmtId="0" fontId="41" fillId="0" borderId="60" xfId="0" applyFont="1" applyFill="1" applyBorder="1"/>
    <xf numFmtId="0" fontId="52" fillId="0" borderId="69" xfId="0" applyFont="1" applyFill="1" applyBorder="1"/>
    <xf numFmtId="1" fontId="41" fillId="0" borderId="25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horizontal="center" wrapText="1"/>
    </xf>
    <xf numFmtId="0" fontId="41" fillId="0" borderId="17" xfId="0" applyFont="1" applyFill="1" applyBorder="1" applyAlignment="1">
      <alignment wrapText="1"/>
    </xf>
    <xf numFmtId="0" fontId="41" fillId="0" borderId="25" xfId="0" applyFont="1" applyFill="1" applyBorder="1"/>
    <xf numFmtId="0" fontId="41" fillId="0" borderId="17" xfId="0" applyFont="1" applyFill="1" applyBorder="1"/>
    <xf numFmtId="0" fontId="41" fillId="0" borderId="66" xfId="0" applyFont="1" applyFill="1" applyBorder="1"/>
    <xf numFmtId="0" fontId="41" fillId="0" borderId="7" xfId="0" applyFont="1" applyFill="1" applyBorder="1"/>
    <xf numFmtId="49" fontId="52" fillId="0" borderId="52" xfId="0" applyNumberFormat="1" applyFont="1" applyFill="1" applyBorder="1"/>
    <xf numFmtId="0" fontId="41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vertical="center" wrapText="1"/>
    </xf>
    <xf numFmtId="0" fontId="52" fillId="0" borderId="52" xfId="0" applyFont="1" applyFill="1" applyBorder="1"/>
    <xf numFmtId="1" fontId="40" fillId="0" borderId="25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3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flatvia.lv/web/?id=400059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leflatvia.lv/web/?id=400058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hyperlink" Target="http://www.leflatvia.lv/web/?id=400058" TargetMode="External"/><Relationship Id="rId5" Type="http://schemas.openxmlformats.org/officeDocument/2006/relationships/image" Target="../media/image2.jpeg"/><Relationship Id="rId4" Type="http://schemas.openxmlformats.org/officeDocument/2006/relationships/hyperlink" Target="http://www.leflatvia.lv/web/?id=40005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180842</xdr:colOff>
      <xdr:row>13</xdr:row>
      <xdr:rowOff>20128</xdr:rowOff>
    </xdr:from>
    <xdr:to>
      <xdr:col>4</xdr:col>
      <xdr:colOff>544026</xdr:colOff>
      <xdr:row>14</xdr:row>
      <xdr:rowOff>127281</xdr:rowOff>
    </xdr:to>
    <xdr:pic>
      <xdr:nvPicPr>
        <xdr:cNvPr id="26" name="Picture 25" descr="http://www.leflatvia.lv/templates/img/lv/4/1_46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285374">
          <a:off x="3076442" y="2858578"/>
          <a:ext cx="363184" cy="297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611364</xdr:colOff>
      <xdr:row>12</xdr:row>
      <xdr:rowOff>153929</xdr:rowOff>
    </xdr:from>
    <xdr:to>
      <xdr:col>5</xdr:col>
      <xdr:colOff>1144764</xdr:colOff>
      <xdr:row>15</xdr:row>
      <xdr:rowOff>44618</xdr:rowOff>
    </xdr:to>
    <xdr:pic>
      <xdr:nvPicPr>
        <xdr:cNvPr id="28" name="Picture 27" descr="http://www.leflatvia.lv/templates/img/lv/4/1_48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2853139">
          <a:off x="4630914" y="2801879"/>
          <a:ext cx="533400" cy="462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100022</xdr:colOff>
      <xdr:row>14</xdr:row>
      <xdr:rowOff>106086</xdr:rowOff>
    </xdr:from>
    <xdr:to>
      <xdr:col>8</xdr:col>
      <xdr:colOff>138122</xdr:colOff>
      <xdr:row>16</xdr:row>
      <xdr:rowOff>68325</xdr:rowOff>
    </xdr:to>
    <xdr:pic>
      <xdr:nvPicPr>
        <xdr:cNvPr id="29" name="Picture 28" descr="http://www.leflatvia.lv/templates/img/lv/4/1_47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495272">
          <a:off x="5567372" y="3135036"/>
          <a:ext cx="381000" cy="343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4</xdr:col>
      <xdr:colOff>419100</xdr:colOff>
      <xdr:row>15</xdr:row>
      <xdr:rowOff>19050</xdr:rowOff>
    </xdr:to>
    <xdr:pic>
      <xdr:nvPicPr>
        <xdr:cNvPr id="12" name="Picture 11" descr="http://www.leflatvia.lv/templates/img/lv/4/1_46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3096875"/>
          <a:ext cx="419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381000</xdr:colOff>
      <xdr:row>15</xdr:row>
      <xdr:rowOff>19050</xdr:rowOff>
    </xdr:to>
    <xdr:pic>
      <xdr:nvPicPr>
        <xdr:cNvPr id="13" name="Picture 12" descr="http://www.leflatvia.lv/templates/img/lv/4/1_47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3096875"/>
          <a:ext cx="3810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533400</xdr:colOff>
      <xdr:row>15</xdr:row>
      <xdr:rowOff>19050</xdr:rowOff>
    </xdr:to>
    <xdr:pic>
      <xdr:nvPicPr>
        <xdr:cNvPr id="14" name="Picture 13" descr="http://www.leflatvia.lv/templates/img/lv/4/1_48.jp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3096875"/>
          <a:ext cx="5334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workbookViewId="0">
      <selection activeCell="A11" sqref="A11:XFD11"/>
    </sheetView>
  </sheetViews>
  <sheetFormatPr defaultRowHeight="15" x14ac:dyDescent="0.25"/>
  <cols>
    <col min="1" max="1" width="4.7109375" customWidth="1"/>
    <col min="2" max="2" width="4.42578125" customWidth="1"/>
    <col min="3" max="3" width="20.42578125" customWidth="1"/>
    <col min="4" max="4" width="16.85546875" customWidth="1"/>
    <col min="5" max="5" width="7.42578125" customWidth="1"/>
    <col min="6" max="6" width="18" customWidth="1"/>
    <col min="7" max="7" width="18.85546875" customWidth="1"/>
    <col min="8" max="8" width="4" customWidth="1"/>
    <col min="9" max="12" width="6.42578125" customWidth="1"/>
    <col min="13" max="13" width="12.42578125" style="19" customWidth="1"/>
  </cols>
  <sheetData>
    <row r="1" spans="1:13" ht="18.75" x14ac:dyDescent="0.3">
      <c r="B1" s="58" t="s">
        <v>26</v>
      </c>
      <c r="C1" s="2"/>
      <c r="D1" s="2"/>
      <c r="E1" s="2"/>
    </row>
    <row r="2" spans="1:13" x14ac:dyDescent="0.25">
      <c r="B2" s="3" t="s">
        <v>5</v>
      </c>
      <c r="C2" s="3"/>
      <c r="D2" s="26" t="s">
        <v>6</v>
      </c>
      <c r="E2" s="27">
        <v>400</v>
      </c>
      <c r="J2" s="298">
        <f ca="1">NOW()</f>
        <v>42539.755749189811</v>
      </c>
      <c r="K2" s="298"/>
      <c r="L2" s="298"/>
    </row>
    <row r="3" spans="1:13" ht="15.75" thickBot="1" x14ac:dyDescent="0.3">
      <c r="B3" s="1" t="s">
        <v>10</v>
      </c>
      <c r="C3" s="1"/>
      <c r="D3" s="26" t="s">
        <v>7</v>
      </c>
      <c r="E3" s="28">
        <f>SUM((400/350)*60)</f>
        <v>68.571428571428569</v>
      </c>
    </row>
    <row r="4" spans="1:13" ht="28.5" customHeight="1" thickBot="1" x14ac:dyDescent="0.3">
      <c r="A4" s="4" t="s">
        <v>105</v>
      </c>
      <c r="B4" s="63" t="s">
        <v>8</v>
      </c>
      <c r="C4" s="21" t="s">
        <v>0</v>
      </c>
      <c r="D4" s="22" t="s">
        <v>1</v>
      </c>
      <c r="E4" s="23" t="s">
        <v>2</v>
      </c>
      <c r="F4" s="24" t="s">
        <v>3</v>
      </c>
      <c r="G4" s="25" t="s">
        <v>4</v>
      </c>
      <c r="H4" s="65" t="s">
        <v>19</v>
      </c>
      <c r="I4" s="55" t="s">
        <v>15</v>
      </c>
      <c r="J4" s="54" t="s">
        <v>16</v>
      </c>
      <c r="K4" s="55" t="s">
        <v>17</v>
      </c>
      <c r="L4" s="66" t="s">
        <v>18</v>
      </c>
      <c r="M4" s="67" t="s">
        <v>20</v>
      </c>
    </row>
    <row r="5" spans="1:13" s="15" customFormat="1" ht="15.75" customHeight="1" x14ac:dyDescent="0.25">
      <c r="A5" s="105">
        <v>1</v>
      </c>
      <c r="B5" s="87">
        <v>17</v>
      </c>
      <c r="C5" s="88" t="s">
        <v>35</v>
      </c>
      <c r="D5" s="88" t="s">
        <v>86</v>
      </c>
      <c r="E5" s="88">
        <v>2003</v>
      </c>
      <c r="F5" s="88" t="s">
        <v>87</v>
      </c>
      <c r="G5" s="88" t="s">
        <v>38</v>
      </c>
      <c r="H5" s="89"/>
      <c r="I5" s="90">
        <v>0</v>
      </c>
      <c r="J5" s="91">
        <v>46.28</v>
      </c>
      <c r="K5" s="92">
        <v>0</v>
      </c>
      <c r="L5" s="90">
        <f t="shared" ref="L5:L18" si="0">SUM(I5+K5)</f>
        <v>0</v>
      </c>
      <c r="M5" s="76"/>
    </row>
    <row r="6" spans="1:13" s="15" customFormat="1" ht="15.75" customHeight="1" x14ac:dyDescent="0.25">
      <c r="A6" s="106">
        <v>2</v>
      </c>
      <c r="B6" s="94">
        <v>1</v>
      </c>
      <c r="C6" s="95" t="s">
        <v>31</v>
      </c>
      <c r="D6" s="95" t="s">
        <v>32</v>
      </c>
      <c r="E6" s="95">
        <v>2012</v>
      </c>
      <c r="F6" s="95" t="s">
        <v>33</v>
      </c>
      <c r="G6" s="95" t="s">
        <v>90</v>
      </c>
      <c r="H6" s="96"/>
      <c r="I6" s="97">
        <v>0</v>
      </c>
      <c r="J6" s="98">
        <v>46.31</v>
      </c>
      <c r="K6" s="99">
        <v>0</v>
      </c>
      <c r="L6" s="97">
        <f t="shared" si="0"/>
        <v>0</v>
      </c>
      <c r="M6" s="33"/>
    </row>
    <row r="7" spans="1:13" s="15" customFormat="1" ht="15.75" customHeight="1" x14ac:dyDescent="0.25">
      <c r="A7" s="106">
        <v>3</v>
      </c>
      <c r="B7" s="100">
        <v>16</v>
      </c>
      <c r="C7" s="101" t="s">
        <v>31</v>
      </c>
      <c r="D7" s="101" t="s">
        <v>85</v>
      </c>
      <c r="E7" s="101">
        <v>2011</v>
      </c>
      <c r="F7" s="101" t="s">
        <v>33</v>
      </c>
      <c r="G7" s="101" t="s">
        <v>90</v>
      </c>
      <c r="H7" s="102"/>
      <c r="I7" s="97">
        <v>0</v>
      </c>
      <c r="J7" s="98">
        <v>46.37</v>
      </c>
      <c r="K7" s="99">
        <v>0</v>
      </c>
      <c r="L7" s="97">
        <f t="shared" si="0"/>
        <v>0</v>
      </c>
      <c r="M7" s="33"/>
    </row>
    <row r="8" spans="1:13" s="15" customFormat="1" ht="15.75" customHeight="1" x14ac:dyDescent="0.25">
      <c r="A8" s="106">
        <v>4</v>
      </c>
      <c r="B8" s="100">
        <v>15</v>
      </c>
      <c r="C8" s="101" t="s">
        <v>82</v>
      </c>
      <c r="D8" s="101" t="s">
        <v>83</v>
      </c>
      <c r="E8" s="101">
        <v>2007</v>
      </c>
      <c r="F8" s="101" t="s">
        <v>84</v>
      </c>
      <c r="G8" s="101" t="s">
        <v>102</v>
      </c>
      <c r="H8" s="97"/>
      <c r="I8" s="97">
        <v>0</v>
      </c>
      <c r="J8" s="98">
        <v>50.73</v>
      </c>
      <c r="K8" s="99">
        <v>0</v>
      </c>
      <c r="L8" s="97">
        <f t="shared" si="0"/>
        <v>0</v>
      </c>
      <c r="M8" s="33"/>
    </row>
    <row r="9" spans="1:13" s="15" customFormat="1" ht="15.75" customHeight="1" x14ac:dyDescent="0.25">
      <c r="A9" s="106">
        <v>5</v>
      </c>
      <c r="B9" s="100">
        <v>6</v>
      </c>
      <c r="C9" s="101" t="s">
        <v>50</v>
      </c>
      <c r="D9" s="101" t="s">
        <v>51</v>
      </c>
      <c r="E9" s="101">
        <v>2008</v>
      </c>
      <c r="F9" s="101" t="s">
        <v>52</v>
      </c>
      <c r="G9" s="101" t="s">
        <v>53</v>
      </c>
      <c r="H9" s="103"/>
      <c r="I9" s="97">
        <v>0</v>
      </c>
      <c r="J9" s="98">
        <v>56.34</v>
      </c>
      <c r="K9" s="99">
        <v>0</v>
      </c>
      <c r="L9" s="97">
        <f t="shared" si="0"/>
        <v>0</v>
      </c>
      <c r="M9" s="33"/>
    </row>
    <row r="10" spans="1:13" s="15" customFormat="1" ht="15.75" customHeight="1" x14ac:dyDescent="0.25">
      <c r="A10" s="106">
        <v>6</v>
      </c>
      <c r="B10" s="100">
        <v>10</v>
      </c>
      <c r="C10" s="101" t="s">
        <v>60</v>
      </c>
      <c r="D10" s="101" t="s">
        <v>61</v>
      </c>
      <c r="E10" s="101">
        <v>2006</v>
      </c>
      <c r="F10" s="101" t="s">
        <v>62</v>
      </c>
      <c r="G10" s="101" t="s">
        <v>63</v>
      </c>
      <c r="H10" s="104"/>
      <c r="I10" s="97">
        <v>0</v>
      </c>
      <c r="J10" s="98">
        <v>57.82</v>
      </c>
      <c r="K10" s="99">
        <v>0</v>
      </c>
      <c r="L10" s="97">
        <f t="shared" si="0"/>
        <v>0</v>
      </c>
      <c r="M10" s="33"/>
    </row>
    <row r="11" spans="1:13" s="15" customFormat="1" ht="15.75" customHeight="1" x14ac:dyDescent="0.25">
      <c r="A11" s="84">
        <v>7</v>
      </c>
      <c r="B11" s="83">
        <v>4</v>
      </c>
      <c r="C11" s="69" t="s">
        <v>42</v>
      </c>
      <c r="D11" s="69" t="s">
        <v>43</v>
      </c>
      <c r="E11" s="69">
        <v>2011</v>
      </c>
      <c r="F11" s="69" t="s">
        <v>42</v>
      </c>
      <c r="G11" s="69" t="s">
        <v>41</v>
      </c>
      <c r="H11" s="13"/>
      <c r="I11" s="11">
        <v>0</v>
      </c>
      <c r="J11" s="30">
        <v>63.07</v>
      </c>
      <c r="K11" s="75">
        <v>0</v>
      </c>
      <c r="L11" s="31">
        <f t="shared" si="0"/>
        <v>0</v>
      </c>
      <c r="M11" s="33"/>
    </row>
    <row r="12" spans="1:13" s="15" customFormat="1" ht="15.75" customHeight="1" x14ac:dyDescent="0.25">
      <c r="A12" s="84">
        <v>8</v>
      </c>
      <c r="B12" s="83">
        <v>9</v>
      </c>
      <c r="C12" s="69" t="s">
        <v>57</v>
      </c>
      <c r="D12" s="69" t="s">
        <v>58</v>
      </c>
      <c r="E12" s="69">
        <v>2007</v>
      </c>
      <c r="F12" s="69" t="s">
        <v>59</v>
      </c>
      <c r="G12" s="69" t="s">
        <v>59</v>
      </c>
      <c r="H12" s="62"/>
      <c r="I12" s="11">
        <v>0</v>
      </c>
      <c r="J12" s="30">
        <v>63.39</v>
      </c>
      <c r="K12" s="75">
        <v>0</v>
      </c>
      <c r="L12" s="31">
        <f t="shared" si="0"/>
        <v>0</v>
      </c>
      <c r="M12" s="33"/>
    </row>
    <row r="13" spans="1:13" s="15" customFormat="1" ht="15.75" customHeight="1" x14ac:dyDescent="0.25">
      <c r="A13" s="84">
        <v>9</v>
      </c>
      <c r="B13" s="83">
        <v>13</v>
      </c>
      <c r="C13" s="69" t="s">
        <v>75</v>
      </c>
      <c r="D13" s="69" t="s">
        <v>76</v>
      </c>
      <c r="E13" s="69">
        <v>2012</v>
      </c>
      <c r="F13" s="69" t="s">
        <v>75</v>
      </c>
      <c r="G13" s="69" t="s">
        <v>69</v>
      </c>
      <c r="H13" s="61"/>
      <c r="I13" s="11">
        <v>0</v>
      </c>
      <c r="J13" s="30">
        <v>68.349999999999994</v>
      </c>
      <c r="K13" s="75">
        <v>0</v>
      </c>
      <c r="L13" s="31">
        <f t="shared" si="0"/>
        <v>0</v>
      </c>
      <c r="M13" s="33"/>
    </row>
    <row r="14" spans="1:13" s="15" customFormat="1" ht="15.75" customHeight="1" x14ac:dyDescent="0.25">
      <c r="A14" s="84">
        <v>10</v>
      </c>
      <c r="B14" s="83">
        <v>11</v>
      </c>
      <c r="C14" s="69" t="s">
        <v>64</v>
      </c>
      <c r="D14" s="69" t="s">
        <v>65</v>
      </c>
      <c r="E14" s="69">
        <v>2006</v>
      </c>
      <c r="F14" s="69" t="s">
        <v>99</v>
      </c>
      <c r="G14" s="64" t="s">
        <v>90</v>
      </c>
      <c r="H14" s="62"/>
      <c r="I14" s="11">
        <v>4</v>
      </c>
      <c r="J14" s="30">
        <v>62.56</v>
      </c>
      <c r="K14" s="75">
        <v>0</v>
      </c>
      <c r="L14" s="31">
        <f t="shared" si="0"/>
        <v>4</v>
      </c>
      <c r="M14" s="32" t="s">
        <v>100</v>
      </c>
    </row>
    <row r="15" spans="1:13" s="15" customFormat="1" ht="15.75" customHeight="1" x14ac:dyDescent="0.25">
      <c r="A15" s="84">
        <v>11</v>
      </c>
      <c r="B15" s="83">
        <v>8</v>
      </c>
      <c r="C15" s="72" t="s">
        <v>46</v>
      </c>
      <c r="D15" s="72" t="s">
        <v>47</v>
      </c>
      <c r="E15" s="72">
        <v>2010</v>
      </c>
      <c r="F15" s="72" t="s">
        <v>48</v>
      </c>
      <c r="G15" s="72" t="s">
        <v>49</v>
      </c>
      <c r="H15" s="62"/>
      <c r="I15" s="11">
        <v>4</v>
      </c>
      <c r="J15" s="30">
        <v>66.31</v>
      </c>
      <c r="K15" s="75">
        <v>2</v>
      </c>
      <c r="L15" s="31">
        <f t="shared" si="0"/>
        <v>6</v>
      </c>
      <c r="M15" s="78" t="s">
        <v>95</v>
      </c>
    </row>
    <row r="16" spans="1:13" s="15" customFormat="1" ht="15.75" customHeight="1" x14ac:dyDescent="0.25">
      <c r="A16" s="84">
        <v>12</v>
      </c>
      <c r="B16" s="83">
        <v>14</v>
      </c>
      <c r="C16" s="69" t="s">
        <v>77</v>
      </c>
      <c r="D16" s="69" t="s">
        <v>78</v>
      </c>
      <c r="E16" s="69">
        <v>2012</v>
      </c>
      <c r="F16" s="69" t="s">
        <v>79</v>
      </c>
      <c r="G16" s="69" t="s">
        <v>80</v>
      </c>
      <c r="H16" s="61"/>
      <c r="I16" s="11">
        <v>4</v>
      </c>
      <c r="J16" s="30">
        <v>75.25</v>
      </c>
      <c r="K16" s="75">
        <v>2</v>
      </c>
      <c r="L16" s="31">
        <f t="shared" si="0"/>
        <v>6</v>
      </c>
      <c r="M16" s="33" t="s">
        <v>103</v>
      </c>
    </row>
    <row r="17" spans="1:13" s="15" customFormat="1" ht="15.75" customHeight="1" x14ac:dyDescent="0.25">
      <c r="A17" s="84">
        <v>13</v>
      </c>
      <c r="B17" s="83">
        <v>7</v>
      </c>
      <c r="C17" s="69" t="s">
        <v>54</v>
      </c>
      <c r="D17" s="69" t="s">
        <v>55</v>
      </c>
      <c r="E17" s="69">
        <v>2005</v>
      </c>
      <c r="F17" s="69" t="s">
        <v>56</v>
      </c>
      <c r="G17" s="69" t="s">
        <v>53</v>
      </c>
      <c r="H17" s="62"/>
      <c r="I17" s="11">
        <v>8</v>
      </c>
      <c r="J17" s="30">
        <v>67.53</v>
      </c>
      <c r="K17" s="75">
        <v>0</v>
      </c>
      <c r="L17" s="31">
        <f t="shared" si="0"/>
        <v>8</v>
      </c>
      <c r="M17" s="33" t="s">
        <v>98</v>
      </c>
    </row>
    <row r="18" spans="1:13" s="15" customFormat="1" ht="15.75" customHeight="1" x14ac:dyDescent="0.25">
      <c r="A18" s="84">
        <v>14</v>
      </c>
      <c r="B18" s="83">
        <v>12</v>
      </c>
      <c r="C18" s="69" t="s">
        <v>66</v>
      </c>
      <c r="D18" s="69" t="s">
        <v>67</v>
      </c>
      <c r="E18" s="69">
        <v>2012</v>
      </c>
      <c r="F18" s="69" t="s">
        <v>68</v>
      </c>
      <c r="G18" s="69" t="s">
        <v>69</v>
      </c>
      <c r="H18" s="62"/>
      <c r="I18" s="11">
        <v>8</v>
      </c>
      <c r="J18" s="30">
        <v>77.3</v>
      </c>
      <c r="K18" s="75">
        <v>3</v>
      </c>
      <c r="L18" s="31">
        <f t="shared" si="0"/>
        <v>11</v>
      </c>
      <c r="M18" s="32" t="s">
        <v>101</v>
      </c>
    </row>
    <row r="19" spans="1:13" s="15" customFormat="1" ht="15.75" customHeight="1" x14ac:dyDescent="0.25">
      <c r="A19" s="85"/>
      <c r="B19" s="68">
        <v>2</v>
      </c>
      <c r="C19" s="71" t="s">
        <v>35</v>
      </c>
      <c r="D19" s="71" t="s">
        <v>36</v>
      </c>
      <c r="E19" s="71">
        <v>1997</v>
      </c>
      <c r="F19" s="71" t="s">
        <v>37</v>
      </c>
      <c r="G19" s="71" t="s">
        <v>38</v>
      </c>
      <c r="H19" s="62"/>
      <c r="I19" s="11"/>
      <c r="J19" s="30"/>
      <c r="K19" s="75"/>
      <c r="L19" s="31" t="s">
        <v>91</v>
      </c>
      <c r="M19" s="33" t="s">
        <v>92</v>
      </c>
    </row>
    <row r="20" spans="1:13" s="15" customFormat="1" ht="15.75" customHeight="1" x14ac:dyDescent="0.25">
      <c r="A20" s="85"/>
      <c r="B20" s="68">
        <v>5</v>
      </c>
      <c r="C20" s="73" t="s">
        <v>39</v>
      </c>
      <c r="D20" s="73" t="s">
        <v>93</v>
      </c>
      <c r="E20" s="73">
        <v>2002</v>
      </c>
      <c r="F20" s="73" t="s">
        <v>94</v>
      </c>
      <c r="G20" s="73" t="s">
        <v>40</v>
      </c>
      <c r="H20" s="74"/>
      <c r="I20" s="72"/>
      <c r="J20" s="72"/>
      <c r="K20" s="75"/>
      <c r="L20" s="31" t="s">
        <v>91</v>
      </c>
      <c r="M20" s="33" t="s">
        <v>96</v>
      </c>
    </row>
    <row r="21" spans="1:13" s="15" customFormat="1" ht="15.75" customHeight="1" thickBot="1" x14ac:dyDescent="0.3">
      <c r="A21" s="86"/>
      <c r="B21" s="77">
        <v>20</v>
      </c>
      <c r="C21" s="79" t="s">
        <v>39</v>
      </c>
      <c r="D21" s="79" t="s">
        <v>88</v>
      </c>
      <c r="E21" s="79">
        <v>2008</v>
      </c>
      <c r="F21" s="79" t="s">
        <v>89</v>
      </c>
      <c r="G21" s="79" t="s">
        <v>40</v>
      </c>
      <c r="H21" s="80"/>
      <c r="I21" s="46"/>
      <c r="J21" s="45"/>
      <c r="K21" s="81"/>
      <c r="L21" s="82" t="s">
        <v>91</v>
      </c>
      <c r="M21" s="51" t="s">
        <v>104</v>
      </c>
    </row>
    <row r="22" spans="1:13" x14ac:dyDescent="0.25">
      <c r="C22" s="60"/>
      <c r="D22" s="19" t="s">
        <v>21</v>
      </c>
      <c r="E22" s="19"/>
      <c r="M22" s="19" t="s">
        <v>23</v>
      </c>
    </row>
    <row r="23" spans="1:13" x14ac:dyDescent="0.25">
      <c r="C23" s="60"/>
      <c r="D23" s="19" t="s">
        <v>22</v>
      </c>
      <c r="E23" s="19"/>
    </row>
    <row r="24" spans="1:13" x14ac:dyDescent="0.25">
      <c r="C24" s="60"/>
      <c r="D24" s="60"/>
      <c r="E24" s="60"/>
    </row>
    <row r="25" spans="1:13" x14ac:dyDescent="0.25">
      <c r="C25" s="60"/>
      <c r="D25" s="60"/>
      <c r="E25" s="60"/>
    </row>
    <row r="26" spans="1:13" x14ac:dyDescent="0.25">
      <c r="B26" s="60"/>
      <c r="C26" s="60"/>
      <c r="D26" s="60"/>
      <c r="E26" s="60"/>
    </row>
    <row r="27" spans="1:13" x14ac:dyDescent="0.25">
      <c r="B27" s="60"/>
      <c r="C27" s="60"/>
      <c r="D27" s="60"/>
      <c r="E27" s="60"/>
    </row>
    <row r="28" spans="1:13" x14ac:dyDescent="0.25">
      <c r="B28" s="60"/>
      <c r="C28" s="60"/>
      <c r="D28" s="60"/>
      <c r="E28" s="60"/>
    </row>
    <row r="29" spans="1:13" x14ac:dyDescent="0.25">
      <c r="B29" s="60"/>
      <c r="C29" s="60"/>
      <c r="D29" s="60"/>
      <c r="E29" s="60"/>
    </row>
    <row r="30" spans="1:13" x14ac:dyDescent="0.25">
      <c r="B30" s="60"/>
      <c r="C30" s="60"/>
      <c r="D30" s="60"/>
      <c r="E30" s="60"/>
    </row>
    <row r="31" spans="1:13" x14ac:dyDescent="0.25">
      <c r="B31" s="60"/>
      <c r="C31" s="60"/>
      <c r="D31" s="60"/>
      <c r="E31" s="60"/>
    </row>
    <row r="32" spans="1:13" x14ac:dyDescent="0.25">
      <c r="B32" s="60"/>
      <c r="C32" s="60"/>
      <c r="D32" s="60"/>
      <c r="E32" s="60"/>
    </row>
    <row r="33" spans="2:5" x14ac:dyDescent="0.25">
      <c r="B33" s="60"/>
      <c r="C33" s="60"/>
      <c r="D33" s="60"/>
      <c r="E33" s="60"/>
    </row>
    <row r="34" spans="2:5" x14ac:dyDescent="0.25">
      <c r="B34" s="60"/>
      <c r="C34" s="60"/>
      <c r="D34" s="60"/>
      <c r="E34" s="60"/>
    </row>
    <row r="35" spans="2:5" x14ac:dyDescent="0.25">
      <c r="B35" s="60"/>
      <c r="C35" s="60"/>
      <c r="D35" s="60"/>
      <c r="E35" s="60"/>
    </row>
    <row r="36" spans="2:5" x14ac:dyDescent="0.25">
      <c r="B36" s="60"/>
      <c r="C36" s="60"/>
      <c r="D36" s="60"/>
      <c r="E36" s="60"/>
    </row>
    <row r="37" spans="2:5" x14ac:dyDescent="0.25">
      <c r="B37" s="60"/>
      <c r="C37" s="60"/>
      <c r="D37" s="60"/>
      <c r="E37" s="60"/>
    </row>
    <row r="38" spans="2:5" x14ac:dyDescent="0.25">
      <c r="B38" s="60"/>
      <c r="C38" s="60"/>
      <c r="D38" s="60"/>
      <c r="E38" s="60"/>
    </row>
    <row r="39" spans="2:5" x14ac:dyDescent="0.25">
      <c r="B39" s="60"/>
      <c r="C39" s="60"/>
      <c r="D39" s="60"/>
      <c r="E39" s="60"/>
    </row>
    <row r="40" spans="2:5" x14ac:dyDescent="0.25">
      <c r="B40" s="60"/>
      <c r="C40" s="60"/>
      <c r="D40" s="60"/>
      <c r="E40" s="60"/>
    </row>
    <row r="41" spans="2:5" x14ac:dyDescent="0.25">
      <c r="B41" s="60"/>
      <c r="C41" s="60"/>
      <c r="D41" s="60"/>
      <c r="E41" s="60"/>
    </row>
    <row r="42" spans="2:5" x14ac:dyDescent="0.25">
      <c r="B42" s="60"/>
      <c r="C42" s="60"/>
      <c r="D42" s="60"/>
      <c r="E42" s="60"/>
    </row>
    <row r="43" spans="2:5" x14ac:dyDescent="0.25">
      <c r="B43" s="60"/>
      <c r="C43" s="60"/>
      <c r="D43" s="60"/>
      <c r="E43" s="60"/>
    </row>
    <row r="44" spans="2:5" x14ac:dyDescent="0.25">
      <c r="B44" s="60"/>
      <c r="C44" s="60"/>
      <c r="D44" s="60"/>
      <c r="E44" s="60"/>
    </row>
    <row r="45" spans="2:5" x14ac:dyDescent="0.25">
      <c r="B45" s="60"/>
      <c r="C45" s="60"/>
      <c r="D45" s="60"/>
      <c r="E45" s="60"/>
    </row>
    <row r="46" spans="2:5" x14ac:dyDescent="0.25">
      <c r="B46" s="60"/>
      <c r="C46" s="60"/>
      <c r="D46" s="60"/>
      <c r="E46" s="60"/>
    </row>
    <row r="47" spans="2:5" x14ac:dyDescent="0.25">
      <c r="B47" s="60"/>
      <c r="C47" s="60"/>
      <c r="D47" s="60"/>
      <c r="E47" s="60"/>
    </row>
    <row r="48" spans="2:5" x14ac:dyDescent="0.25">
      <c r="B48" s="60"/>
      <c r="C48" s="60"/>
      <c r="D48" s="60"/>
      <c r="E48" s="60"/>
    </row>
    <row r="49" spans="2:5" x14ac:dyDescent="0.25">
      <c r="B49" s="60"/>
      <c r="C49" s="60"/>
      <c r="D49" s="60"/>
      <c r="E49" s="60"/>
    </row>
    <row r="50" spans="2:5" x14ac:dyDescent="0.25">
      <c r="B50" s="60"/>
      <c r="C50" s="60"/>
      <c r="D50" s="60"/>
      <c r="E50" s="60"/>
    </row>
    <row r="51" spans="2:5" x14ac:dyDescent="0.25">
      <c r="B51" s="60"/>
      <c r="C51" s="60"/>
      <c r="D51" s="60"/>
      <c r="E51" s="60"/>
    </row>
    <row r="52" spans="2:5" x14ac:dyDescent="0.25">
      <c r="B52" s="60"/>
      <c r="C52" s="60"/>
      <c r="D52" s="60"/>
      <c r="E52" s="60"/>
    </row>
    <row r="53" spans="2:5" x14ac:dyDescent="0.25">
      <c r="B53" s="60"/>
      <c r="C53" s="60"/>
      <c r="D53" s="60"/>
      <c r="E53" s="60"/>
    </row>
    <row r="54" spans="2:5" x14ac:dyDescent="0.25">
      <c r="B54" s="60"/>
      <c r="C54" s="60"/>
      <c r="D54" s="60"/>
      <c r="E54" s="60"/>
    </row>
    <row r="55" spans="2:5" x14ac:dyDescent="0.25">
      <c r="B55" s="60"/>
      <c r="C55" s="60"/>
      <c r="D55" s="60"/>
      <c r="E55" s="60"/>
    </row>
    <row r="56" spans="2:5" x14ac:dyDescent="0.25">
      <c r="B56" s="60"/>
      <c r="C56" s="60"/>
      <c r="D56" s="60"/>
      <c r="E56" s="60"/>
    </row>
    <row r="57" spans="2:5" x14ac:dyDescent="0.25">
      <c r="B57" s="60"/>
      <c r="C57" s="60"/>
      <c r="D57" s="60"/>
      <c r="E57" s="60"/>
    </row>
    <row r="58" spans="2:5" x14ac:dyDescent="0.25">
      <c r="B58" s="60"/>
      <c r="C58" s="60"/>
      <c r="D58" s="60"/>
      <c r="E58" s="60"/>
    </row>
    <row r="59" spans="2:5" x14ac:dyDescent="0.25">
      <c r="B59" s="60"/>
      <c r="C59" s="60"/>
      <c r="D59" s="60"/>
      <c r="E59" s="60"/>
    </row>
    <row r="60" spans="2:5" x14ac:dyDescent="0.25">
      <c r="B60" s="60"/>
      <c r="C60" s="60"/>
      <c r="D60" s="60"/>
      <c r="E60" s="60"/>
    </row>
    <row r="61" spans="2:5" x14ac:dyDescent="0.25">
      <c r="B61" s="60"/>
      <c r="C61" s="60"/>
      <c r="D61" s="60"/>
      <c r="E61" s="60"/>
    </row>
    <row r="62" spans="2:5" x14ac:dyDescent="0.25">
      <c r="B62" s="60"/>
      <c r="C62" s="60"/>
      <c r="D62" s="60"/>
      <c r="E62" s="60"/>
    </row>
    <row r="63" spans="2:5" x14ac:dyDescent="0.25">
      <c r="B63" s="60"/>
      <c r="C63" s="60"/>
      <c r="D63" s="60"/>
      <c r="E63" s="60"/>
    </row>
    <row r="64" spans="2:5" x14ac:dyDescent="0.25">
      <c r="B64" s="60"/>
      <c r="C64" s="60"/>
      <c r="D64" s="60"/>
      <c r="E64" s="60"/>
    </row>
    <row r="65" spans="2:5" x14ac:dyDescent="0.25">
      <c r="B65" s="60"/>
      <c r="C65" s="60"/>
      <c r="D65" s="60"/>
      <c r="E65" s="60"/>
    </row>
    <row r="66" spans="2:5" x14ac:dyDescent="0.25">
      <c r="B66" s="60"/>
      <c r="C66" s="60"/>
      <c r="D66" s="60"/>
      <c r="E66" s="60"/>
    </row>
    <row r="67" spans="2:5" x14ac:dyDescent="0.25">
      <c r="B67" s="60"/>
      <c r="C67" s="60"/>
      <c r="D67" s="60"/>
      <c r="E67" s="60"/>
    </row>
    <row r="68" spans="2:5" x14ac:dyDescent="0.25">
      <c r="B68" s="60"/>
      <c r="C68" s="60"/>
      <c r="D68" s="60"/>
      <c r="E68" s="60"/>
    </row>
    <row r="69" spans="2:5" x14ac:dyDescent="0.25">
      <c r="B69" s="60"/>
    </row>
    <row r="70" spans="2:5" x14ac:dyDescent="0.25">
      <c r="B70" s="60"/>
    </row>
    <row r="71" spans="2:5" x14ac:dyDescent="0.25">
      <c r="B71" s="60"/>
    </row>
    <row r="72" spans="2:5" x14ac:dyDescent="0.25">
      <c r="B72" s="60"/>
    </row>
    <row r="73" spans="2:5" x14ac:dyDescent="0.25">
      <c r="B73" s="60"/>
    </row>
    <row r="74" spans="2:5" x14ac:dyDescent="0.25">
      <c r="B74" s="60"/>
    </row>
    <row r="75" spans="2:5" x14ac:dyDescent="0.25">
      <c r="B75" s="60"/>
    </row>
    <row r="76" spans="2:5" x14ac:dyDescent="0.25">
      <c r="B76" s="60"/>
    </row>
    <row r="77" spans="2:5" x14ac:dyDescent="0.25">
      <c r="B77" s="60"/>
    </row>
    <row r="78" spans="2:5" x14ac:dyDescent="0.25">
      <c r="B78" s="60"/>
    </row>
    <row r="79" spans="2:5" x14ac:dyDescent="0.25">
      <c r="B79" s="60"/>
    </row>
  </sheetData>
  <sortState ref="B5:M21">
    <sortCondition ref="L5:L21"/>
    <sortCondition ref="J5:J21"/>
  </sortState>
  <mergeCells count="1">
    <mergeCell ref="J2:L2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4" zoomScaleNormal="100" workbookViewId="0">
      <selection activeCell="K5" sqref="K5"/>
    </sheetView>
  </sheetViews>
  <sheetFormatPr defaultRowHeight="15" x14ac:dyDescent="0.25"/>
  <cols>
    <col min="1" max="2" width="4" customWidth="1"/>
    <col min="3" max="3" width="20.7109375" style="15" customWidth="1"/>
    <col min="4" max="4" width="18" style="15" customWidth="1"/>
    <col min="5" max="5" width="6.7109375" style="15" customWidth="1"/>
    <col min="6" max="6" width="15.42578125" style="15" customWidth="1"/>
    <col min="7" max="7" width="18.7109375" style="15" customWidth="1"/>
    <col min="8" max="8" width="5.140625" style="15" customWidth="1"/>
    <col min="9" max="9" width="5.42578125" customWidth="1"/>
    <col min="10" max="10" width="4.85546875" customWidth="1"/>
    <col min="11" max="13" width="5.42578125" customWidth="1"/>
    <col min="14" max="14" width="4.85546875" customWidth="1"/>
    <col min="15" max="15" width="5.42578125" customWidth="1"/>
    <col min="16" max="16" width="9.7109375" customWidth="1"/>
  </cols>
  <sheetData>
    <row r="1" spans="1:16" ht="21" x14ac:dyDescent="0.35">
      <c r="B1" s="58" t="s">
        <v>26</v>
      </c>
      <c r="C1" s="36"/>
      <c r="D1" s="37"/>
      <c r="E1" s="37"/>
    </row>
    <row r="2" spans="1:16" x14ac:dyDescent="0.25">
      <c r="B2" s="3" t="s">
        <v>9</v>
      </c>
      <c r="C2" s="14"/>
      <c r="D2" s="38" t="s">
        <v>6</v>
      </c>
      <c r="E2" s="140">
        <v>315</v>
      </c>
      <c r="F2" s="38" t="s">
        <v>6</v>
      </c>
      <c r="G2" s="140">
        <v>307</v>
      </c>
      <c r="K2" s="298">
        <f ca="1">NOW()</f>
        <v>42539.755749189811</v>
      </c>
      <c r="L2" s="298"/>
      <c r="M2" s="298"/>
    </row>
    <row r="3" spans="1:16" ht="15.75" thickBot="1" x14ac:dyDescent="0.3">
      <c r="B3" s="19" t="s">
        <v>27</v>
      </c>
      <c r="D3" s="38" t="s">
        <v>7</v>
      </c>
      <c r="E3" s="141">
        <f>SUM((315/325)*60)</f>
        <v>58.153846153846153</v>
      </c>
      <c r="F3" s="38" t="s">
        <v>7</v>
      </c>
      <c r="G3" s="28">
        <f>SUM((307/350)*60)</f>
        <v>52.628571428571426</v>
      </c>
    </row>
    <row r="4" spans="1:16" ht="36" customHeight="1" thickBot="1" x14ac:dyDescent="0.3">
      <c r="A4" s="4" t="s">
        <v>105</v>
      </c>
      <c r="B4" s="4" t="s">
        <v>8</v>
      </c>
      <c r="C4" s="39" t="s">
        <v>0</v>
      </c>
      <c r="D4" s="40" t="s">
        <v>1</v>
      </c>
      <c r="E4" s="41" t="s">
        <v>2</v>
      </c>
      <c r="F4" s="42" t="s">
        <v>3</v>
      </c>
      <c r="G4" s="43" t="s">
        <v>4</v>
      </c>
      <c r="H4" s="112" t="s">
        <v>15</v>
      </c>
      <c r="I4" s="17" t="s">
        <v>16</v>
      </c>
      <c r="J4" s="18" t="s">
        <v>17</v>
      </c>
      <c r="K4" s="20" t="s">
        <v>18</v>
      </c>
      <c r="L4" s="35" t="s">
        <v>15</v>
      </c>
      <c r="M4" s="17" t="s">
        <v>16</v>
      </c>
      <c r="N4" s="18" t="s">
        <v>17</v>
      </c>
      <c r="O4" s="52" t="s">
        <v>18</v>
      </c>
      <c r="P4" s="113" t="s">
        <v>20</v>
      </c>
    </row>
    <row r="5" spans="1:16" x14ac:dyDescent="0.25">
      <c r="A5" s="105">
        <v>1</v>
      </c>
      <c r="B5" s="156">
        <v>14</v>
      </c>
      <c r="C5" s="157" t="s">
        <v>81</v>
      </c>
      <c r="D5" s="157" t="s">
        <v>120</v>
      </c>
      <c r="E5" s="157">
        <v>2002</v>
      </c>
      <c r="F5" s="157" t="s">
        <v>81</v>
      </c>
      <c r="G5" s="158" t="s">
        <v>45</v>
      </c>
      <c r="H5" s="159">
        <v>0</v>
      </c>
      <c r="I5" s="160">
        <v>42.61</v>
      </c>
      <c r="J5" s="161">
        <v>0</v>
      </c>
      <c r="K5" s="162">
        <f t="shared" ref="K5:K23" si="0">SUM(H5+J5)</f>
        <v>0</v>
      </c>
      <c r="L5" s="163">
        <v>0</v>
      </c>
      <c r="M5" s="164">
        <v>34.6</v>
      </c>
      <c r="N5" s="165">
        <v>0</v>
      </c>
      <c r="O5" s="166">
        <f t="shared" ref="O5:O15" si="1">SUM(L5+N5)</f>
        <v>0</v>
      </c>
      <c r="P5" s="155"/>
    </row>
    <row r="6" spans="1:16" s="15" customFormat="1" ht="15" customHeight="1" x14ac:dyDescent="0.25">
      <c r="A6" s="106">
        <v>2</v>
      </c>
      <c r="B6" s="167">
        <v>15</v>
      </c>
      <c r="C6" s="168" t="s">
        <v>121</v>
      </c>
      <c r="D6" s="168" t="s">
        <v>122</v>
      </c>
      <c r="E6" s="168">
        <v>2008</v>
      </c>
      <c r="F6" s="168" t="s">
        <v>123</v>
      </c>
      <c r="G6" s="169" t="s">
        <v>107</v>
      </c>
      <c r="H6" s="170">
        <v>0</v>
      </c>
      <c r="I6" s="171">
        <v>44.07</v>
      </c>
      <c r="J6" s="172">
        <v>0</v>
      </c>
      <c r="K6" s="173">
        <f t="shared" si="0"/>
        <v>0</v>
      </c>
      <c r="L6" s="174">
        <v>0</v>
      </c>
      <c r="M6" s="175">
        <v>35.799999999999997</v>
      </c>
      <c r="N6" s="176">
        <v>0</v>
      </c>
      <c r="O6" s="177">
        <f t="shared" si="1"/>
        <v>0</v>
      </c>
      <c r="P6" s="129"/>
    </row>
    <row r="7" spans="1:16" s="15" customFormat="1" ht="15" customHeight="1" x14ac:dyDescent="0.25">
      <c r="A7" s="106">
        <v>3</v>
      </c>
      <c r="B7" s="167">
        <v>13</v>
      </c>
      <c r="C7" s="168" t="s">
        <v>118</v>
      </c>
      <c r="D7" s="168" t="s">
        <v>119</v>
      </c>
      <c r="E7" s="168">
        <v>2010</v>
      </c>
      <c r="F7" s="168" t="s">
        <v>79</v>
      </c>
      <c r="G7" s="169" t="s">
        <v>40</v>
      </c>
      <c r="H7" s="170">
        <v>0</v>
      </c>
      <c r="I7" s="171">
        <v>43.27</v>
      </c>
      <c r="J7" s="172">
        <v>0</v>
      </c>
      <c r="K7" s="173">
        <f t="shared" si="0"/>
        <v>0</v>
      </c>
      <c r="L7" s="174">
        <v>0</v>
      </c>
      <c r="M7" s="175">
        <v>36.31</v>
      </c>
      <c r="N7" s="176">
        <v>0</v>
      </c>
      <c r="O7" s="177">
        <f t="shared" si="1"/>
        <v>0</v>
      </c>
      <c r="P7" s="129"/>
    </row>
    <row r="8" spans="1:16" s="15" customFormat="1" ht="15" customHeight="1" x14ac:dyDescent="0.25">
      <c r="A8" s="106">
        <v>4</v>
      </c>
      <c r="B8" s="167">
        <v>4</v>
      </c>
      <c r="C8" s="168" t="s">
        <v>60</v>
      </c>
      <c r="D8" s="168" t="s">
        <v>61</v>
      </c>
      <c r="E8" s="168">
        <v>2006</v>
      </c>
      <c r="F8" s="168" t="s">
        <v>62</v>
      </c>
      <c r="G8" s="169" t="s">
        <v>134</v>
      </c>
      <c r="H8" s="170">
        <v>0</v>
      </c>
      <c r="I8" s="171">
        <v>49.19</v>
      </c>
      <c r="J8" s="172">
        <v>0</v>
      </c>
      <c r="K8" s="173">
        <f t="shared" si="0"/>
        <v>0</v>
      </c>
      <c r="L8" s="174">
        <v>0</v>
      </c>
      <c r="M8" s="175">
        <v>39.35</v>
      </c>
      <c r="N8" s="176">
        <v>0</v>
      </c>
      <c r="O8" s="177">
        <f t="shared" si="1"/>
        <v>0</v>
      </c>
      <c r="P8" s="129"/>
    </row>
    <row r="9" spans="1:16" s="15" customFormat="1" ht="15" customHeight="1" x14ac:dyDescent="0.25">
      <c r="A9" s="106">
        <v>5</v>
      </c>
      <c r="B9" s="167">
        <v>2</v>
      </c>
      <c r="C9" s="168" t="s">
        <v>71</v>
      </c>
      <c r="D9" s="168" t="s">
        <v>72</v>
      </c>
      <c r="E9" s="168">
        <v>2011</v>
      </c>
      <c r="F9" s="168" t="s">
        <v>44</v>
      </c>
      <c r="G9" s="169" t="s">
        <v>45</v>
      </c>
      <c r="H9" s="170">
        <v>0</v>
      </c>
      <c r="I9" s="171">
        <v>47.29</v>
      </c>
      <c r="J9" s="172">
        <v>0</v>
      </c>
      <c r="K9" s="173">
        <f t="shared" si="0"/>
        <v>0</v>
      </c>
      <c r="L9" s="174">
        <v>0</v>
      </c>
      <c r="M9" s="178">
        <v>42.75</v>
      </c>
      <c r="N9" s="176">
        <v>0</v>
      </c>
      <c r="O9" s="177">
        <f t="shared" si="1"/>
        <v>0</v>
      </c>
      <c r="P9" s="128"/>
    </row>
    <row r="10" spans="1:16" s="15" customFormat="1" ht="15" customHeight="1" x14ac:dyDescent="0.25">
      <c r="A10" s="106">
        <v>6</v>
      </c>
      <c r="B10" s="167">
        <v>3</v>
      </c>
      <c r="C10" s="168" t="s">
        <v>77</v>
      </c>
      <c r="D10" s="168" t="s">
        <v>78</v>
      </c>
      <c r="E10" s="168">
        <v>2012</v>
      </c>
      <c r="F10" s="168" t="s">
        <v>79</v>
      </c>
      <c r="G10" s="169" t="s">
        <v>133</v>
      </c>
      <c r="H10" s="170">
        <v>0</v>
      </c>
      <c r="I10" s="171">
        <v>42.82</v>
      </c>
      <c r="J10" s="172">
        <v>0</v>
      </c>
      <c r="K10" s="173">
        <f t="shared" si="0"/>
        <v>0</v>
      </c>
      <c r="L10" s="174">
        <v>0</v>
      </c>
      <c r="M10" s="175">
        <v>44.82</v>
      </c>
      <c r="N10" s="176">
        <v>0</v>
      </c>
      <c r="O10" s="177">
        <f t="shared" si="1"/>
        <v>0</v>
      </c>
      <c r="P10" s="129"/>
    </row>
    <row r="11" spans="1:16" s="15" customFormat="1" ht="15" customHeight="1" x14ac:dyDescent="0.25">
      <c r="A11" s="84">
        <v>7</v>
      </c>
      <c r="B11" s="142">
        <v>19</v>
      </c>
      <c r="C11" s="143" t="s">
        <v>73</v>
      </c>
      <c r="D11" s="143" t="s">
        <v>130</v>
      </c>
      <c r="E11" s="143">
        <v>2010</v>
      </c>
      <c r="F11" s="143" t="s">
        <v>44</v>
      </c>
      <c r="G11" s="144" t="s">
        <v>45</v>
      </c>
      <c r="H11" s="145">
        <v>0</v>
      </c>
      <c r="I11" s="122">
        <v>39.950000000000003</v>
      </c>
      <c r="J11" s="123">
        <v>0</v>
      </c>
      <c r="K11" s="124">
        <f t="shared" si="0"/>
        <v>0</v>
      </c>
      <c r="L11" s="125">
        <v>4</v>
      </c>
      <c r="M11" s="126">
        <v>34.880000000000003</v>
      </c>
      <c r="N11" s="152">
        <v>0</v>
      </c>
      <c r="O11" s="127">
        <f t="shared" si="1"/>
        <v>4</v>
      </c>
      <c r="P11" s="128" t="s">
        <v>143</v>
      </c>
    </row>
    <row r="12" spans="1:16" s="15" customFormat="1" ht="15" customHeight="1" x14ac:dyDescent="0.25">
      <c r="A12" s="56">
        <v>8</v>
      </c>
      <c r="B12" s="142">
        <v>16</v>
      </c>
      <c r="C12" s="143" t="s">
        <v>124</v>
      </c>
      <c r="D12" s="143" t="s">
        <v>125</v>
      </c>
      <c r="E12" s="143">
        <v>2011</v>
      </c>
      <c r="F12" s="143" t="s">
        <v>126</v>
      </c>
      <c r="G12" s="144" t="s">
        <v>127</v>
      </c>
      <c r="H12" s="145">
        <v>0</v>
      </c>
      <c r="I12" s="122">
        <v>45.02</v>
      </c>
      <c r="J12" s="123">
        <v>0</v>
      </c>
      <c r="K12" s="124">
        <f t="shared" si="0"/>
        <v>0</v>
      </c>
      <c r="L12" s="125">
        <v>4</v>
      </c>
      <c r="M12" s="126">
        <v>39.83</v>
      </c>
      <c r="N12" s="152">
        <v>0</v>
      </c>
      <c r="O12" s="127">
        <f t="shared" si="1"/>
        <v>4</v>
      </c>
      <c r="P12" s="129" t="s">
        <v>146</v>
      </c>
    </row>
    <row r="13" spans="1:16" s="15" customFormat="1" ht="15" customHeight="1" x14ac:dyDescent="0.25">
      <c r="A13" s="56">
        <v>9</v>
      </c>
      <c r="B13" s="142">
        <v>8</v>
      </c>
      <c r="C13" s="143" t="s">
        <v>57</v>
      </c>
      <c r="D13" s="143" t="s">
        <v>58</v>
      </c>
      <c r="E13" s="143">
        <v>2007</v>
      </c>
      <c r="F13" s="143" t="s">
        <v>59</v>
      </c>
      <c r="G13" s="144" t="s">
        <v>59</v>
      </c>
      <c r="H13" s="145">
        <v>0</v>
      </c>
      <c r="I13" s="122">
        <v>50.04</v>
      </c>
      <c r="J13" s="123">
        <v>0</v>
      </c>
      <c r="K13" s="124">
        <f t="shared" si="0"/>
        <v>0</v>
      </c>
      <c r="L13" s="125">
        <v>4</v>
      </c>
      <c r="M13" s="126">
        <v>43.38</v>
      </c>
      <c r="N13" s="152">
        <v>0</v>
      </c>
      <c r="O13" s="127">
        <f t="shared" si="1"/>
        <v>4</v>
      </c>
      <c r="P13" s="128" t="s">
        <v>143</v>
      </c>
    </row>
    <row r="14" spans="1:16" s="12" customFormat="1" ht="15" customHeight="1" x14ac:dyDescent="0.25">
      <c r="A14" s="56">
        <v>10</v>
      </c>
      <c r="B14" s="142">
        <v>11</v>
      </c>
      <c r="C14" s="143" t="s">
        <v>113</v>
      </c>
      <c r="D14" s="143" t="s">
        <v>114</v>
      </c>
      <c r="E14" s="143">
        <v>2007</v>
      </c>
      <c r="F14" s="143" t="s">
        <v>115</v>
      </c>
      <c r="G14" s="144" t="s">
        <v>136</v>
      </c>
      <c r="H14" s="145">
        <v>0</v>
      </c>
      <c r="I14" s="122">
        <v>40.659999999999997</v>
      </c>
      <c r="J14" s="123">
        <v>0</v>
      </c>
      <c r="K14" s="124">
        <f t="shared" si="0"/>
        <v>0</v>
      </c>
      <c r="L14" s="125">
        <v>4</v>
      </c>
      <c r="M14" s="126">
        <v>47.08</v>
      </c>
      <c r="N14" s="152">
        <v>0</v>
      </c>
      <c r="O14" s="127">
        <f t="shared" si="1"/>
        <v>4</v>
      </c>
      <c r="P14" s="129" t="s">
        <v>145</v>
      </c>
    </row>
    <row r="15" spans="1:16" s="15" customFormat="1" ht="15" customHeight="1" x14ac:dyDescent="0.25">
      <c r="A15" s="56">
        <v>11</v>
      </c>
      <c r="B15" s="142">
        <v>9</v>
      </c>
      <c r="C15" s="143" t="s">
        <v>35</v>
      </c>
      <c r="D15" s="143" t="s">
        <v>86</v>
      </c>
      <c r="E15" s="143">
        <v>2003</v>
      </c>
      <c r="F15" s="143" t="s">
        <v>87</v>
      </c>
      <c r="G15" s="144" t="s">
        <v>38</v>
      </c>
      <c r="H15" s="145">
        <v>0</v>
      </c>
      <c r="I15" s="122">
        <v>38.82</v>
      </c>
      <c r="J15" s="123">
        <v>0</v>
      </c>
      <c r="K15" s="124">
        <f t="shared" si="0"/>
        <v>0</v>
      </c>
      <c r="L15" s="125">
        <v>8</v>
      </c>
      <c r="M15" s="126">
        <v>37.450000000000003</v>
      </c>
      <c r="N15" s="152">
        <v>0</v>
      </c>
      <c r="O15" s="127">
        <f t="shared" si="1"/>
        <v>8</v>
      </c>
      <c r="P15" s="129" t="s">
        <v>144</v>
      </c>
    </row>
    <row r="16" spans="1:16" s="15" customFormat="1" ht="15" customHeight="1" x14ac:dyDescent="0.25">
      <c r="A16" s="56">
        <v>12</v>
      </c>
      <c r="B16" s="142">
        <v>17</v>
      </c>
      <c r="C16" s="143" t="s">
        <v>82</v>
      </c>
      <c r="D16" s="143" t="s">
        <v>83</v>
      </c>
      <c r="E16" s="143">
        <v>2007</v>
      </c>
      <c r="F16" s="143" t="s">
        <v>84</v>
      </c>
      <c r="G16" s="144" t="s">
        <v>102</v>
      </c>
      <c r="H16" s="145">
        <v>4</v>
      </c>
      <c r="I16" s="122">
        <v>42.31</v>
      </c>
      <c r="J16" s="123">
        <v>0</v>
      </c>
      <c r="K16" s="124">
        <f t="shared" si="0"/>
        <v>4</v>
      </c>
      <c r="L16" s="125"/>
      <c r="M16" s="126"/>
      <c r="N16" s="152"/>
      <c r="O16" s="127"/>
      <c r="P16" s="129"/>
    </row>
    <row r="17" spans="1:16" s="15" customFormat="1" ht="15" customHeight="1" x14ac:dyDescent="0.25">
      <c r="A17" s="56">
        <v>13</v>
      </c>
      <c r="B17" s="142">
        <v>10</v>
      </c>
      <c r="C17" s="143" t="s">
        <v>110</v>
      </c>
      <c r="D17" s="143" t="s">
        <v>111</v>
      </c>
      <c r="E17" s="146">
        <v>2006</v>
      </c>
      <c r="F17" s="143" t="s">
        <v>112</v>
      </c>
      <c r="G17" s="144" t="s">
        <v>107</v>
      </c>
      <c r="H17" s="145">
        <v>4</v>
      </c>
      <c r="I17" s="122">
        <v>44.33</v>
      </c>
      <c r="J17" s="123">
        <v>0</v>
      </c>
      <c r="K17" s="124">
        <f t="shared" si="0"/>
        <v>4</v>
      </c>
      <c r="L17" s="125"/>
      <c r="M17" s="126"/>
      <c r="N17" s="152"/>
      <c r="O17" s="127"/>
      <c r="P17" s="128" t="s">
        <v>138</v>
      </c>
    </row>
    <row r="18" spans="1:16" s="15" customFormat="1" ht="15" customHeight="1" x14ac:dyDescent="0.25">
      <c r="A18" s="56">
        <v>14</v>
      </c>
      <c r="B18" s="142">
        <v>18</v>
      </c>
      <c r="C18" s="143" t="s">
        <v>128</v>
      </c>
      <c r="D18" s="143" t="s">
        <v>129</v>
      </c>
      <c r="E18" s="143">
        <v>2008</v>
      </c>
      <c r="F18" s="143" t="s">
        <v>84</v>
      </c>
      <c r="G18" s="144" t="s">
        <v>102</v>
      </c>
      <c r="H18" s="145">
        <v>4</v>
      </c>
      <c r="I18" s="122">
        <v>46.12</v>
      </c>
      <c r="J18" s="123">
        <v>0</v>
      </c>
      <c r="K18" s="124">
        <f t="shared" si="0"/>
        <v>4</v>
      </c>
      <c r="L18" s="125"/>
      <c r="M18" s="126"/>
      <c r="N18" s="152"/>
      <c r="O18" s="127"/>
      <c r="P18" s="129"/>
    </row>
    <row r="19" spans="1:16" s="15" customFormat="1" ht="15" customHeight="1" x14ac:dyDescent="0.25">
      <c r="A19" s="56">
        <v>15</v>
      </c>
      <c r="B19" s="142">
        <v>12</v>
      </c>
      <c r="C19" s="143" t="s">
        <v>66</v>
      </c>
      <c r="D19" s="143" t="s">
        <v>116</v>
      </c>
      <c r="E19" s="143">
        <v>2009</v>
      </c>
      <c r="F19" s="143" t="s">
        <v>117</v>
      </c>
      <c r="G19" s="144" t="s">
        <v>69</v>
      </c>
      <c r="H19" s="145">
        <v>4</v>
      </c>
      <c r="I19" s="122">
        <v>46.52</v>
      </c>
      <c r="J19" s="123">
        <v>0</v>
      </c>
      <c r="K19" s="124">
        <f t="shared" si="0"/>
        <v>4</v>
      </c>
      <c r="L19" s="125"/>
      <c r="M19" s="126"/>
      <c r="N19" s="152"/>
      <c r="O19" s="127"/>
      <c r="P19" s="128" t="s">
        <v>141</v>
      </c>
    </row>
    <row r="20" spans="1:16" s="15" customFormat="1" ht="15" customHeight="1" x14ac:dyDescent="0.25">
      <c r="A20" s="56">
        <v>16</v>
      </c>
      <c r="B20" s="142">
        <v>7</v>
      </c>
      <c r="C20" s="143" t="s">
        <v>70</v>
      </c>
      <c r="D20" s="143" t="s">
        <v>108</v>
      </c>
      <c r="E20" s="143">
        <v>2008</v>
      </c>
      <c r="F20" s="143" t="s">
        <v>109</v>
      </c>
      <c r="G20" s="144" t="s">
        <v>135</v>
      </c>
      <c r="H20" s="145">
        <v>4</v>
      </c>
      <c r="I20" s="122">
        <v>47.37</v>
      </c>
      <c r="J20" s="123">
        <v>0</v>
      </c>
      <c r="K20" s="124">
        <f t="shared" si="0"/>
        <v>4</v>
      </c>
      <c r="L20" s="125"/>
      <c r="M20" s="126"/>
      <c r="N20" s="152"/>
      <c r="O20" s="127"/>
      <c r="P20" s="129" t="s">
        <v>142</v>
      </c>
    </row>
    <row r="21" spans="1:16" s="15" customFormat="1" ht="15" customHeight="1" x14ac:dyDescent="0.25">
      <c r="A21" s="56">
        <v>17</v>
      </c>
      <c r="B21" s="142">
        <v>5</v>
      </c>
      <c r="C21" s="143" t="s">
        <v>42</v>
      </c>
      <c r="D21" s="143" t="s">
        <v>43</v>
      </c>
      <c r="E21" s="143">
        <v>2011</v>
      </c>
      <c r="F21" s="143" t="s">
        <v>42</v>
      </c>
      <c r="G21" s="144" t="s">
        <v>41</v>
      </c>
      <c r="H21" s="145">
        <v>4</v>
      </c>
      <c r="I21" s="122">
        <v>48.58</v>
      </c>
      <c r="J21" s="123">
        <v>0</v>
      </c>
      <c r="K21" s="124">
        <f t="shared" si="0"/>
        <v>4</v>
      </c>
      <c r="L21" s="125"/>
      <c r="M21" s="126"/>
      <c r="N21" s="152"/>
      <c r="O21" s="127"/>
      <c r="P21" s="129" t="s">
        <v>138</v>
      </c>
    </row>
    <row r="22" spans="1:16" s="15" customFormat="1" ht="15" customHeight="1" x14ac:dyDescent="0.25">
      <c r="A22" s="56">
        <v>18</v>
      </c>
      <c r="B22" s="142">
        <v>20</v>
      </c>
      <c r="C22" s="143" t="s">
        <v>70</v>
      </c>
      <c r="D22" s="143" t="s">
        <v>131</v>
      </c>
      <c r="E22" s="143"/>
      <c r="F22" s="143"/>
      <c r="G22" s="144" t="s">
        <v>132</v>
      </c>
      <c r="H22" s="145">
        <v>4</v>
      </c>
      <c r="I22" s="122">
        <v>50.53</v>
      </c>
      <c r="J22" s="123">
        <v>0</v>
      </c>
      <c r="K22" s="124">
        <f t="shared" si="0"/>
        <v>4</v>
      </c>
      <c r="L22" s="125"/>
      <c r="M22" s="126"/>
      <c r="N22" s="152"/>
      <c r="O22" s="127"/>
      <c r="P22" s="130" t="s">
        <v>139</v>
      </c>
    </row>
    <row r="23" spans="1:16" s="15" customFormat="1" ht="15" customHeight="1" x14ac:dyDescent="0.25">
      <c r="A23" s="56">
        <v>19</v>
      </c>
      <c r="B23" s="142">
        <v>6</v>
      </c>
      <c r="C23" s="143" t="s">
        <v>46</v>
      </c>
      <c r="D23" s="143" t="s">
        <v>106</v>
      </c>
      <c r="E23" s="143">
        <v>2007</v>
      </c>
      <c r="F23" s="143" t="s">
        <v>48</v>
      </c>
      <c r="G23" s="144" t="s">
        <v>49</v>
      </c>
      <c r="H23" s="145">
        <v>12</v>
      </c>
      <c r="I23" s="122">
        <v>60.55</v>
      </c>
      <c r="J23" s="123">
        <v>1</v>
      </c>
      <c r="K23" s="124">
        <f t="shared" si="0"/>
        <v>13</v>
      </c>
      <c r="L23" s="125"/>
      <c r="M23" s="126"/>
      <c r="N23" s="152"/>
      <c r="O23" s="127"/>
      <c r="P23" s="128" t="s">
        <v>140</v>
      </c>
    </row>
    <row r="24" spans="1:16" s="114" customFormat="1" ht="15" customHeight="1" thickBot="1" x14ac:dyDescent="0.25">
      <c r="A24" s="252">
        <v>20</v>
      </c>
      <c r="B24" s="116">
        <v>1</v>
      </c>
      <c r="C24" s="117" t="s">
        <v>73</v>
      </c>
      <c r="D24" s="117" t="s">
        <v>74</v>
      </c>
      <c r="E24" s="117">
        <v>2011</v>
      </c>
      <c r="F24" s="117" t="s">
        <v>44</v>
      </c>
      <c r="G24" s="120" t="s">
        <v>45</v>
      </c>
      <c r="H24" s="131"/>
      <c r="I24" s="132"/>
      <c r="J24" s="133"/>
      <c r="K24" s="134" t="s">
        <v>91</v>
      </c>
      <c r="L24" s="135"/>
      <c r="M24" s="136"/>
      <c r="N24" s="137"/>
      <c r="O24" s="138"/>
      <c r="P24" s="139" t="s">
        <v>137</v>
      </c>
    </row>
    <row r="25" spans="1:16" s="15" customFormat="1" x14ac:dyDescent="0.25">
      <c r="F25" s="19" t="s">
        <v>21</v>
      </c>
      <c r="O25" s="38" t="s">
        <v>23</v>
      </c>
    </row>
    <row r="26" spans="1:16" x14ac:dyDescent="0.25">
      <c r="F26" s="38" t="s">
        <v>22</v>
      </c>
    </row>
  </sheetData>
  <sortState ref="B5:P24">
    <sortCondition ref="O5:O24"/>
    <sortCondition ref="M5:M24"/>
    <sortCondition ref="K5:K24"/>
    <sortCondition ref="I5:I24"/>
  </sortState>
  <mergeCells count="1">
    <mergeCell ref="K2:M2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workbookViewId="0">
      <selection activeCell="E3" sqref="E3"/>
    </sheetView>
  </sheetViews>
  <sheetFormatPr defaultRowHeight="15" x14ac:dyDescent="0.25"/>
  <cols>
    <col min="1" max="1" width="4" customWidth="1"/>
    <col min="2" max="2" width="3.42578125" customWidth="1"/>
    <col min="3" max="3" width="20.5703125" customWidth="1"/>
    <col min="4" max="4" width="13.42578125" customWidth="1"/>
    <col min="5" max="5" width="6.42578125" customWidth="1"/>
    <col min="6" max="6" width="14.5703125" customWidth="1"/>
    <col min="7" max="7" width="16.85546875" customWidth="1"/>
    <col min="8" max="8" width="3.42578125" customWidth="1"/>
    <col min="9" max="9" width="5.5703125" customWidth="1"/>
    <col min="10" max="10" width="4.85546875" customWidth="1"/>
    <col min="11" max="11" width="5.140625" customWidth="1"/>
    <col min="12" max="12" width="4.42578125" customWidth="1"/>
    <col min="13" max="13" width="5.28515625" customWidth="1"/>
    <col min="14" max="14" width="2.85546875" customWidth="1"/>
    <col min="15" max="26" width="3.7109375" customWidth="1"/>
  </cols>
  <sheetData>
    <row r="1" spans="1:25" ht="21" x14ac:dyDescent="0.35">
      <c r="B1" s="58" t="s">
        <v>26</v>
      </c>
      <c r="C1" s="9"/>
      <c r="D1" s="10"/>
      <c r="E1" s="2"/>
    </row>
    <row r="2" spans="1:25" x14ac:dyDescent="0.25">
      <c r="B2" s="3" t="s">
        <v>11</v>
      </c>
      <c r="C2" s="3"/>
      <c r="D2" s="1" t="s">
        <v>6</v>
      </c>
      <c r="E2" s="27">
        <v>460</v>
      </c>
      <c r="F2" s="298">
        <f ca="1">NOW()</f>
        <v>42539.755749189811</v>
      </c>
      <c r="G2" s="298"/>
      <c r="P2" s="298">
        <f ca="1">NOW()</f>
        <v>42539.755749189811</v>
      </c>
      <c r="Q2" s="298"/>
      <c r="R2" s="298"/>
      <c r="S2" s="298"/>
      <c r="T2" s="298"/>
    </row>
    <row r="3" spans="1:25" ht="15.75" thickBot="1" x14ac:dyDescent="0.3">
      <c r="B3" t="s">
        <v>160</v>
      </c>
      <c r="C3" s="1"/>
      <c r="D3" s="1" t="s">
        <v>7</v>
      </c>
      <c r="E3" s="28">
        <f>SUM((460/350)*60)</f>
        <v>78.857142857142861</v>
      </c>
    </row>
    <row r="4" spans="1:25" ht="33.75" x14ac:dyDescent="0.25">
      <c r="A4" s="107" t="s">
        <v>105</v>
      </c>
      <c r="B4" s="107" t="s">
        <v>8</v>
      </c>
      <c r="C4" s="21" t="s">
        <v>0</v>
      </c>
      <c r="D4" s="22" t="s">
        <v>1</v>
      </c>
      <c r="E4" s="23" t="s">
        <v>2</v>
      </c>
      <c r="F4" s="24" t="s">
        <v>3</v>
      </c>
      <c r="G4" s="23" t="s">
        <v>4</v>
      </c>
      <c r="H4" s="53"/>
      <c r="I4" s="204" t="s">
        <v>24</v>
      </c>
      <c r="J4" s="205" t="s">
        <v>15</v>
      </c>
      <c r="K4" s="206" t="s">
        <v>16</v>
      </c>
      <c r="L4" s="207" t="s">
        <v>17</v>
      </c>
      <c r="M4" s="208" t="s">
        <v>18</v>
      </c>
      <c r="O4" s="150">
        <v>1</v>
      </c>
      <c r="P4" s="151">
        <v>2</v>
      </c>
      <c r="Q4" s="151">
        <v>3</v>
      </c>
      <c r="R4" s="151">
        <v>4</v>
      </c>
      <c r="S4" s="151">
        <v>5</v>
      </c>
      <c r="T4" s="151">
        <v>6</v>
      </c>
      <c r="U4" s="151">
        <v>7</v>
      </c>
      <c r="V4" s="151">
        <v>8</v>
      </c>
      <c r="W4" s="151">
        <v>9</v>
      </c>
      <c r="X4" s="203">
        <v>10</v>
      </c>
      <c r="Y4" s="209" t="s">
        <v>25</v>
      </c>
    </row>
    <row r="5" spans="1:25" s="15" customFormat="1" ht="18.75" customHeight="1" x14ac:dyDescent="0.25">
      <c r="A5" s="93">
        <v>1</v>
      </c>
      <c r="B5" s="224">
        <v>14</v>
      </c>
      <c r="C5" s="168" t="s">
        <v>151</v>
      </c>
      <c r="D5" s="168" t="s">
        <v>152</v>
      </c>
      <c r="E5" s="225">
        <v>2005</v>
      </c>
      <c r="F5" s="168" t="s">
        <v>123</v>
      </c>
      <c r="G5" s="169" t="s">
        <v>159</v>
      </c>
      <c r="H5" s="226"/>
      <c r="I5" s="227">
        <f t="shared" ref="I5:I18" si="0">SUM(O5:Y5)</f>
        <v>65</v>
      </c>
      <c r="J5" s="228">
        <v>0</v>
      </c>
      <c r="K5" s="229">
        <v>58.82</v>
      </c>
      <c r="L5" s="228">
        <v>0</v>
      </c>
      <c r="M5" s="230">
        <f t="shared" ref="M5:M18" si="1">SUM(I5-J5-L5)</f>
        <v>65</v>
      </c>
      <c r="N5" s="217"/>
      <c r="O5" s="192">
        <v>1</v>
      </c>
      <c r="P5" s="189">
        <v>2</v>
      </c>
      <c r="Q5" s="189">
        <v>3</v>
      </c>
      <c r="R5" s="189">
        <v>4</v>
      </c>
      <c r="S5" s="189">
        <v>5</v>
      </c>
      <c r="T5" s="189">
        <v>6</v>
      </c>
      <c r="U5" s="189">
        <v>7</v>
      </c>
      <c r="V5" s="189">
        <v>8</v>
      </c>
      <c r="W5" s="189">
        <v>9</v>
      </c>
      <c r="X5" s="193"/>
      <c r="Y5" s="202">
        <v>20</v>
      </c>
    </row>
    <row r="6" spans="1:25" s="15" customFormat="1" ht="18.75" customHeight="1" x14ac:dyDescent="0.25">
      <c r="A6" s="93">
        <v>2</v>
      </c>
      <c r="B6" s="224">
        <v>2</v>
      </c>
      <c r="C6" s="168" t="s">
        <v>121</v>
      </c>
      <c r="D6" s="168" t="s">
        <v>122</v>
      </c>
      <c r="E6" s="225">
        <v>2008</v>
      </c>
      <c r="F6" s="168" t="s">
        <v>123</v>
      </c>
      <c r="G6" s="169" t="s">
        <v>159</v>
      </c>
      <c r="H6" s="226"/>
      <c r="I6" s="227">
        <f t="shared" si="0"/>
        <v>65</v>
      </c>
      <c r="J6" s="228">
        <v>0</v>
      </c>
      <c r="K6" s="229">
        <v>60.02</v>
      </c>
      <c r="L6" s="228">
        <v>0</v>
      </c>
      <c r="M6" s="230">
        <f t="shared" si="1"/>
        <v>65</v>
      </c>
      <c r="N6" s="48"/>
      <c r="O6" s="192">
        <v>1</v>
      </c>
      <c r="P6" s="189">
        <v>2</v>
      </c>
      <c r="Q6" s="189">
        <v>3</v>
      </c>
      <c r="R6" s="189">
        <v>4</v>
      </c>
      <c r="S6" s="189">
        <v>5</v>
      </c>
      <c r="T6" s="189">
        <v>6</v>
      </c>
      <c r="U6" s="189">
        <v>7</v>
      </c>
      <c r="V6" s="189">
        <v>8</v>
      </c>
      <c r="W6" s="189">
        <v>9</v>
      </c>
      <c r="X6" s="193"/>
      <c r="Y6" s="202">
        <v>20</v>
      </c>
    </row>
    <row r="7" spans="1:25" s="15" customFormat="1" ht="18.75" customHeight="1" x14ac:dyDescent="0.25">
      <c r="A7" s="93">
        <v>3</v>
      </c>
      <c r="B7" s="224">
        <v>5</v>
      </c>
      <c r="C7" s="168" t="s">
        <v>124</v>
      </c>
      <c r="D7" s="168" t="s">
        <v>125</v>
      </c>
      <c r="E7" s="225">
        <v>2011</v>
      </c>
      <c r="F7" s="168" t="s">
        <v>126</v>
      </c>
      <c r="G7" s="169" t="s">
        <v>148</v>
      </c>
      <c r="H7" s="226"/>
      <c r="I7" s="227">
        <f t="shared" si="0"/>
        <v>65</v>
      </c>
      <c r="J7" s="228">
        <v>0</v>
      </c>
      <c r="K7" s="229">
        <v>64.81</v>
      </c>
      <c r="L7" s="228">
        <v>0</v>
      </c>
      <c r="M7" s="230">
        <f t="shared" si="1"/>
        <v>65</v>
      </c>
      <c r="N7" s="48"/>
      <c r="O7" s="192">
        <v>1</v>
      </c>
      <c r="P7" s="189">
        <v>2</v>
      </c>
      <c r="Q7" s="189">
        <v>3</v>
      </c>
      <c r="R7" s="189">
        <v>4</v>
      </c>
      <c r="S7" s="189">
        <v>5</v>
      </c>
      <c r="T7" s="189">
        <v>6</v>
      </c>
      <c r="U7" s="189">
        <v>7</v>
      </c>
      <c r="V7" s="189">
        <v>8</v>
      </c>
      <c r="W7" s="189">
        <v>9</v>
      </c>
      <c r="X7" s="193"/>
      <c r="Y7" s="202">
        <v>20</v>
      </c>
    </row>
    <row r="8" spans="1:25" s="15" customFormat="1" ht="18.75" customHeight="1" x14ac:dyDescent="0.25">
      <c r="A8" s="93">
        <v>4</v>
      </c>
      <c r="B8" s="231">
        <v>9</v>
      </c>
      <c r="C8" s="168" t="s">
        <v>153</v>
      </c>
      <c r="D8" s="168" t="s">
        <v>154</v>
      </c>
      <c r="E8" s="225">
        <v>2008</v>
      </c>
      <c r="F8" s="168" t="s">
        <v>155</v>
      </c>
      <c r="G8" s="169" t="s">
        <v>148</v>
      </c>
      <c r="H8" s="232"/>
      <c r="I8" s="227">
        <f t="shared" si="0"/>
        <v>65</v>
      </c>
      <c r="J8" s="228">
        <v>0</v>
      </c>
      <c r="K8" s="229">
        <v>67.28</v>
      </c>
      <c r="L8" s="228">
        <v>0</v>
      </c>
      <c r="M8" s="230">
        <f t="shared" si="1"/>
        <v>65</v>
      </c>
      <c r="N8" s="48"/>
      <c r="O8" s="192">
        <v>1</v>
      </c>
      <c r="P8" s="189">
        <v>2</v>
      </c>
      <c r="Q8" s="189">
        <v>3</v>
      </c>
      <c r="R8" s="189">
        <v>4</v>
      </c>
      <c r="S8" s="189">
        <v>5</v>
      </c>
      <c r="T8" s="189">
        <v>6</v>
      </c>
      <c r="U8" s="189">
        <v>7</v>
      </c>
      <c r="V8" s="189">
        <v>8</v>
      </c>
      <c r="W8" s="189">
        <v>9</v>
      </c>
      <c r="X8" s="193"/>
      <c r="Y8" s="202">
        <v>20</v>
      </c>
    </row>
    <row r="9" spans="1:25" s="15" customFormat="1" ht="18.75" customHeight="1" x14ac:dyDescent="0.25">
      <c r="A9" s="93">
        <v>5</v>
      </c>
      <c r="B9" s="224">
        <v>4</v>
      </c>
      <c r="C9" s="168" t="s">
        <v>73</v>
      </c>
      <c r="D9" s="168" t="s">
        <v>130</v>
      </c>
      <c r="E9" s="225">
        <v>2010</v>
      </c>
      <c r="F9" s="168" t="s">
        <v>44</v>
      </c>
      <c r="G9" s="169" t="s">
        <v>45</v>
      </c>
      <c r="H9" s="226"/>
      <c r="I9" s="227">
        <f t="shared" si="0"/>
        <v>63</v>
      </c>
      <c r="J9" s="228">
        <v>0</v>
      </c>
      <c r="K9" s="229">
        <v>63.64</v>
      </c>
      <c r="L9" s="228">
        <v>0</v>
      </c>
      <c r="M9" s="230">
        <f t="shared" si="1"/>
        <v>63</v>
      </c>
      <c r="N9" s="48"/>
      <c r="O9" s="192">
        <v>1</v>
      </c>
      <c r="P9" s="189">
        <v>0</v>
      </c>
      <c r="Q9" s="189">
        <v>3</v>
      </c>
      <c r="R9" s="189">
        <v>4</v>
      </c>
      <c r="S9" s="189">
        <v>5</v>
      </c>
      <c r="T9" s="189">
        <v>6</v>
      </c>
      <c r="U9" s="189">
        <v>7</v>
      </c>
      <c r="V9" s="189">
        <v>8</v>
      </c>
      <c r="W9" s="189">
        <v>9</v>
      </c>
      <c r="X9" s="193"/>
      <c r="Y9" s="202">
        <v>20</v>
      </c>
    </row>
    <row r="10" spans="1:25" s="15" customFormat="1" ht="18.75" customHeight="1" x14ac:dyDescent="0.25">
      <c r="A10" s="93">
        <v>6</v>
      </c>
      <c r="B10" s="224">
        <v>8</v>
      </c>
      <c r="C10" s="168" t="s">
        <v>113</v>
      </c>
      <c r="D10" s="168" t="s">
        <v>114</v>
      </c>
      <c r="E10" s="225">
        <v>2007</v>
      </c>
      <c r="F10" s="168" t="s">
        <v>115</v>
      </c>
      <c r="G10" s="169" t="s">
        <v>136</v>
      </c>
      <c r="H10" s="226"/>
      <c r="I10" s="227">
        <f t="shared" si="0"/>
        <v>61</v>
      </c>
      <c r="J10" s="228">
        <v>0</v>
      </c>
      <c r="K10" s="229">
        <v>71.31</v>
      </c>
      <c r="L10" s="228">
        <v>0</v>
      </c>
      <c r="M10" s="230">
        <f t="shared" si="1"/>
        <v>61</v>
      </c>
      <c r="N10" s="48"/>
      <c r="O10" s="192">
        <v>1</v>
      </c>
      <c r="P10" s="189">
        <v>2</v>
      </c>
      <c r="Q10" s="189">
        <v>3</v>
      </c>
      <c r="R10" s="189">
        <v>0</v>
      </c>
      <c r="S10" s="189">
        <v>5</v>
      </c>
      <c r="T10" s="189">
        <v>6</v>
      </c>
      <c r="U10" s="189">
        <v>7</v>
      </c>
      <c r="V10" s="189">
        <v>8</v>
      </c>
      <c r="W10" s="189">
        <v>9</v>
      </c>
      <c r="X10" s="193"/>
      <c r="Y10" s="202">
        <v>20</v>
      </c>
    </row>
    <row r="11" spans="1:25" s="15" customFormat="1" ht="18.75" customHeight="1" x14ac:dyDescent="0.25">
      <c r="A11" s="84">
        <v>7</v>
      </c>
      <c r="B11" s="221">
        <v>6</v>
      </c>
      <c r="C11" s="143" t="s">
        <v>71</v>
      </c>
      <c r="D11" s="143" t="s">
        <v>149</v>
      </c>
      <c r="E11" s="210">
        <v>2010</v>
      </c>
      <c r="F11" s="143" t="s">
        <v>44</v>
      </c>
      <c r="G11" s="144" t="s">
        <v>45</v>
      </c>
      <c r="H11" s="44"/>
      <c r="I11" s="34">
        <f t="shared" si="0"/>
        <v>60</v>
      </c>
      <c r="J11" s="189">
        <v>0</v>
      </c>
      <c r="K11" s="190">
        <v>67.569999999999993</v>
      </c>
      <c r="L11" s="189">
        <v>0</v>
      </c>
      <c r="M11" s="191">
        <f t="shared" si="1"/>
        <v>60</v>
      </c>
      <c r="N11" s="48"/>
      <c r="O11" s="192">
        <v>1</v>
      </c>
      <c r="P11" s="189">
        <v>2</v>
      </c>
      <c r="Q11" s="189">
        <v>3</v>
      </c>
      <c r="R11" s="189">
        <v>4</v>
      </c>
      <c r="S11" s="189">
        <v>0</v>
      </c>
      <c r="T11" s="189">
        <v>6</v>
      </c>
      <c r="U11" s="189">
        <v>7</v>
      </c>
      <c r="V11" s="189">
        <v>8</v>
      </c>
      <c r="W11" s="189">
        <v>9</v>
      </c>
      <c r="X11" s="193"/>
      <c r="Y11" s="202">
        <v>20</v>
      </c>
    </row>
    <row r="12" spans="1:25" s="15" customFormat="1" ht="18.75" customHeight="1" x14ac:dyDescent="0.25">
      <c r="A12" s="84">
        <v>8</v>
      </c>
      <c r="B12" s="221">
        <v>3</v>
      </c>
      <c r="C12" s="143" t="s">
        <v>66</v>
      </c>
      <c r="D12" s="143" t="s">
        <v>147</v>
      </c>
      <c r="E12" s="210">
        <v>2009</v>
      </c>
      <c r="F12" s="143" t="s">
        <v>117</v>
      </c>
      <c r="G12" s="144" t="s">
        <v>69</v>
      </c>
      <c r="H12" s="44"/>
      <c r="I12" s="34">
        <f t="shared" si="0"/>
        <v>60</v>
      </c>
      <c r="J12" s="189">
        <v>0</v>
      </c>
      <c r="K12" s="190">
        <v>72.55</v>
      </c>
      <c r="L12" s="189">
        <v>0</v>
      </c>
      <c r="M12" s="191">
        <f t="shared" si="1"/>
        <v>60</v>
      </c>
      <c r="N12" s="48"/>
      <c r="O12" s="192">
        <v>1</v>
      </c>
      <c r="P12" s="189">
        <v>2</v>
      </c>
      <c r="Q12" s="189">
        <v>3</v>
      </c>
      <c r="R12" s="189">
        <v>4</v>
      </c>
      <c r="S12" s="189">
        <v>0</v>
      </c>
      <c r="T12" s="189">
        <v>6</v>
      </c>
      <c r="U12" s="189">
        <v>7</v>
      </c>
      <c r="V12" s="189">
        <v>8</v>
      </c>
      <c r="W12" s="189">
        <v>9</v>
      </c>
      <c r="X12" s="193"/>
      <c r="Y12" s="202">
        <v>20</v>
      </c>
    </row>
    <row r="13" spans="1:25" s="15" customFormat="1" ht="18.75" customHeight="1" x14ac:dyDescent="0.25">
      <c r="A13" s="84">
        <v>9</v>
      </c>
      <c r="B13" s="220">
        <v>7</v>
      </c>
      <c r="C13" s="143" t="s">
        <v>118</v>
      </c>
      <c r="D13" s="143" t="s">
        <v>119</v>
      </c>
      <c r="E13" s="210">
        <v>2010</v>
      </c>
      <c r="F13" s="143" t="s">
        <v>79</v>
      </c>
      <c r="G13" s="144" t="s">
        <v>40</v>
      </c>
      <c r="H13" s="211"/>
      <c r="I13" s="34">
        <f t="shared" si="0"/>
        <v>65</v>
      </c>
      <c r="J13" s="189">
        <v>4</v>
      </c>
      <c r="K13" s="190">
        <v>80</v>
      </c>
      <c r="L13" s="189">
        <v>1</v>
      </c>
      <c r="M13" s="191">
        <f t="shared" si="1"/>
        <v>60</v>
      </c>
      <c r="N13" s="48"/>
      <c r="O13" s="192">
        <v>1</v>
      </c>
      <c r="P13" s="189">
        <v>2</v>
      </c>
      <c r="Q13" s="189">
        <v>3</v>
      </c>
      <c r="R13" s="189">
        <v>4</v>
      </c>
      <c r="S13" s="189">
        <v>5</v>
      </c>
      <c r="T13" s="189">
        <v>6</v>
      </c>
      <c r="U13" s="189">
        <v>7</v>
      </c>
      <c r="V13" s="189">
        <v>8</v>
      </c>
      <c r="W13" s="189">
        <v>9</v>
      </c>
      <c r="X13" s="193"/>
      <c r="Y13" s="202">
        <v>20</v>
      </c>
    </row>
    <row r="14" spans="1:25" s="15" customFormat="1" ht="18.75" customHeight="1" x14ac:dyDescent="0.25">
      <c r="A14" s="84">
        <v>10</v>
      </c>
      <c r="B14" s="220">
        <v>13</v>
      </c>
      <c r="C14" s="143" t="s">
        <v>66</v>
      </c>
      <c r="D14" s="143" t="s">
        <v>156</v>
      </c>
      <c r="E14" s="210">
        <v>2008</v>
      </c>
      <c r="F14" s="143" t="s">
        <v>157</v>
      </c>
      <c r="G14" s="144" t="s">
        <v>69</v>
      </c>
      <c r="H14" s="211"/>
      <c r="I14" s="34">
        <f t="shared" si="0"/>
        <v>57</v>
      </c>
      <c r="J14" s="189">
        <v>0</v>
      </c>
      <c r="K14" s="190">
        <v>61.31</v>
      </c>
      <c r="L14" s="189">
        <v>0</v>
      </c>
      <c r="M14" s="191">
        <f t="shared" si="1"/>
        <v>57</v>
      </c>
      <c r="N14" s="217"/>
      <c r="O14" s="192">
        <v>1</v>
      </c>
      <c r="P14" s="189">
        <v>2</v>
      </c>
      <c r="Q14" s="189">
        <v>3</v>
      </c>
      <c r="R14" s="189">
        <v>4</v>
      </c>
      <c r="S14" s="189">
        <v>5</v>
      </c>
      <c r="T14" s="189">
        <v>6</v>
      </c>
      <c r="U14" s="189">
        <v>7</v>
      </c>
      <c r="V14" s="189">
        <v>0</v>
      </c>
      <c r="W14" s="189">
        <v>9</v>
      </c>
      <c r="X14" s="193"/>
      <c r="Y14" s="202">
        <v>20</v>
      </c>
    </row>
    <row r="15" spans="1:25" s="15" customFormat="1" ht="18.75" customHeight="1" x14ac:dyDescent="0.25">
      <c r="A15" s="84">
        <v>11</v>
      </c>
      <c r="B15" s="220">
        <v>10</v>
      </c>
      <c r="C15" s="143" t="s">
        <v>128</v>
      </c>
      <c r="D15" s="143" t="s">
        <v>129</v>
      </c>
      <c r="E15" s="210">
        <v>2008</v>
      </c>
      <c r="F15" s="143" t="s">
        <v>84</v>
      </c>
      <c r="G15" s="144" t="s">
        <v>102</v>
      </c>
      <c r="H15" s="211"/>
      <c r="I15" s="34">
        <f t="shared" si="0"/>
        <v>63</v>
      </c>
      <c r="J15" s="189">
        <v>4</v>
      </c>
      <c r="K15" s="190">
        <v>84.53</v>
      </c>
      <c r="L15" s="189">
        <v>2</v>
      </c>
      <c r="M15" s="191">
        <f t="shared" si="1"/>
        <v>57</v>
      </c>
      <c r="N15" s="217" t="s">
        <v>176</v>
      </c>
      <c r="O15" s="192">
        <v>1</v>
      </c>
      <c r="P15" s="189">
        <v>0</v>
      </c>
      <c r="Q15" s="189">
        <v>3</v>
      </c>
      <c r="R15" s="189">
        <v>4</v>
      </c>
      <c r="S15" s="189">
        <v>5</v>
      </c>
      <c r="T15" s="189">
        <v>6</v>
      </c>
      <c r="U15" s="189">
        <v>7</v>
      </c>
      <c r="V15" s="189">
        <v>8</v>
      </c>
      <c r="W15" s="189">
        <v>9</v>
      </c>
      <c r="X15" s="193"/>
      <c r="Y15" s="202">
        <v>20</v>
      </c>
    </row>
    <row r="16" spans="1:25" s="15" customFormat="1" ht="18.75" customHeight="1" x14ac:dyDescent="0.25">
      <c r="A16" s="84">
        <v>12</v>
      </c>
      <c r="B16" s="222">
        <v>1</v>
      </c>
      <c r="C16" s="73" t="s">
        <v>150</v>
      </c>
      <c r="D16" s="73" t="s">
        <v>131</v>
      </c>
      <c r="E16" s="216">
        <v>2008</v>
      </c>
      <c r="F16" s="73"/>
      <c r="G16" s="119" t="s">
        <v>158</v>
      </c>
      <c r="H16" s="188"/>
      <c r="I16" s="34">
        <f t="shared" si="0"/>
        <v>54</v>
      </c>
      <c r="J16" s="189">
        <v>0</v>
      </c>
      <c r="K16" s="190">
        <v>62.01</v>
      </c>
      <c r="L16" s="189">
        <v>0</v>
      </c>
      <c r="M16" s="191">
        <f t="shared" si="1"/>
        <v>54</v>
      </c>
      <c r="N16" s="185"/>
      <c r="O16" s="192">
        <v>1</v>
      </c>
      <c r="P16" s="189">
        <v>2</v>
      </c>
      <c r="Q16" s="189">
        <v>3</v>
      </c>
      <c r="R16" s="189">
        <v>0</v>
      </c>
      <c r="S16" s="189">
        <v>5</v>
      </c>
      <c r="T16" s="189">
        <v>6</v>
      </c>
      <c r="U16" s="189">
        <v>0</v>
      </c>
      <c r="V16" s="189">
        <v>8</v>
      </c>
      <c r="W16" s="189">
        <v>9</v>
      </c>
      <c r="X16" s="193"/>
      <c r="Y16" s="202">
        <v>20</v>
      </c>
    </row>
    <row r="17" spans="1:25" s="15" customFormat="1" ht="18.75" customHeight="1" x14ac:dyDescent="0.25">
      <c r="A17" s="84">
        <v>13</v>
      </c>
      <c r="B17" s="221">
        <v>15</v>
      </c>
      <c r="C17" s="143" t="s">
        <v>150</v>
      </c>
      <c r="D17" s="143" t="s">
        <v>108</v>
      </c>
      <c r="E17" s="210">
        <v>2008</v>
      </c>
      <c r="F17" s="143" t="s">
        <v>109</v>
      </c>
      <c r="G17" s="144" t="s">
        <v>158</v>
      </c>
      <c r="H17" s="44"/>
      <c r="I17" s="34">
        <f t="shared" si="0"/>
        <v>52</v>
      </c>
      <c r="J17" s="189">
        <v>0</v>
      </c>
      <c r="K17" s="190">
        <v>69.28</v>
      </c>
      <c r="L17" s="189">
        <v>0</v>
      </c>
      <c r="M17" s="191">
        <f t="shared" si="1"/>
        <v>52</v>
      </c>
      <c r="N17" s="217"/>
      <c r="O17" s="192">
        <v>1</v>
      </c>
      <c r="P17" s="189">
        <v>0</v>
      </c>
      <c r="Q17" s="189">
        <v>3</v>
      </c>
      <c r="R17" s="189">
        <v>0</v>
      </c>
      <c r="S17" s="189">
        <v>5</v>
      </c>
      <c r="T17" s="189">
        <v>6</v>
      </c>
      <c r="U17" s="189">
        <v>0</v>
      </c>
      <c r="V17" s="189">
        <v>8</v>
      </c>
      <c r="W17" s="189">
        <v>9</v>
      </c>
      <c r="X17" s="193"/>
      <c r="Y17" s="202">
        <v>20</v>
      </c>
    </row>
    <row r="18" spans="1:25" s="15" customFormat="1" ht="18.75" customHeight="1" thickBot="1" x14ac:dyDescent="0.3">
      <c r="A18" s="84">
        <v>14</v>
      </c>
      <c r="B18" s="223">
        <v>11</v>
      </c>
      <c r="C18" s="212" t="s">
        <v>110</v>
      </c>
      <c r="D18" s="148" t="s">
        <v>111</v>
      </c>
      <c r="E18" s="213">
        <v>2006</v>
      </c>
      <c r="F18" s="148" t="s">
        <v>112</v>
      </c>
      <c r="G18" s="149" t="s">
        <v>159</v>
      </c>
      <c r="H18" s="214"/>
      <c r="I18" s="50">
        <f t="shared" si="0"/>
        <v>55</v>
      </c>
      <c r="J18" s="194">
        <v>4</v>
      </c>
      <c r="K18" s="195">
        <v>74.069999999999993</v>
      </c>
      <c r="L18" s="194">
        <v>0</v>
      </c>
      <c r="M18" s="196">
        <f t="shared" si="1"/>
        <v>51</v>
      </c>
      <c r="N18" s="217" t="s">
        <v>177</v>
      </c>
      <c r="O18" s="197">
        <v>1</v>
      </c>
      <c r="P18" s="194">
        <v>2</v>
      </c>
      <c r="Q18" s="194">
        <v>3</v>
      </c>
      <c r="R18" s="194">
        <v>0</v>
      </c>
      <c r="S18" s="194">
        <v>5</v>
      </c>
      <c r="T18" s="194">
        <v>0</v>
      </c>
      <c r="U18" s="194">
        <v>7</v>
      </c>
      <c r="V18" s="194">
        <v>8</v>
      </c>
      <c r="W18" s="194">
        <v>9</v>
      </c>
      <c r="X18" s="198"/>
      <c r="Y18" s="202">
        <v>20</v>
      </c>
    </row>
    <row r="19" spans="1:25" ht="18.75" customHeight="1" x14ac:dyDescent="0.25">
      <c r="A19" s="181"/>
      <c r="B19" s="219">
        <v>12</v>
      </c>
      <c r="C19" s="153" t="s">
        <v>81</v>
      </c>
      <c r="D19" s="153" t="s">
        <v>120</v>
      </c>
      <c r="E19" s="215">
        <v>2002</v>
      </c>
      <c r="F19" s="153" t="s">
        <v>81</v>
      </c>
      <c r="G19" s="154" t="s">
        <v>45</v>
      </c>
      <c r="H19" s="218"/>
      <c r="I19" s="180"/>
      <c r="J19" s="182"/>
      <c r="K19" s="183"/>
      <c r="L19" s="182"/>
      <c r="M19" s="184" t="s">
        <v>91</v>
      </c>
      <c r="N19" s="217" t="s">
        <v>178</v>
      </c>
      <c r="O19" s="186">
        <v>1</v>
      </c>
      <c r="P19" s="182">
        <v>2</v>
      </c>
      <c r="Q19" s="182">
        <v>3</v>
      </c>
      <c r="R19" s="182">
        <v>4</v>
      </c>
      <c r="S19" s="182">
        <v>5</v>
      </c>
      <c r="T19" s="182">
        <v>6</v>
      </c>
      <c r="U19" s="182">
        <v>7</v>
      </c>
      <c r="V19" s="182">
        <v>8</v>
      </c>
      <c r="W19" s="182" t="s">
        <v>179</v>
      </c>
      <c r="X19" s="187"/>
      <c r="Y19" s="201"/>
    </row>
    <row r="20" spans="1:25" s="15" customFormat="1" x14ac:dyDescent="0.25">
      <c r="C20"/>
      <c r="D20"/>
      <c r="E20"/>
      <c r="F20" s="38" t="s">
        <v>21</v>
      </c>
      <c r="G20"/>
      <c r="K20" s="38"/>
      <c r="M20" s="38" t="s">
        <v>23</v>
      </c>
    </row>
    <row r="21" spans="1:25" s="15" customFormat="1" x14ac:dyDescent="0.25">
      <c r="C21"/>
      <c r="D21"/>
      <c r="E21"/>
      <c r="F21" s="38" t="s">
        <v>22</v>
      </c>
      <c r="G21"/>
    </row>
  </sheetData>
  <sortState ref="A5:Y18">
    <sortCondition descending="1" ref="M5:M18"/>
    <sortCondition ref="K5:K18"/>
  </sortState>
  <mergeCells count="2">
    <mergeCell ref="F2:G2"/>
    <mergeCell ref="P2:T2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Normal="100" workbookViewId="0">
      <selection activeCell="O10" sqref="A1:O10"/>
    </sheetView>
  </sheetViews>
  <sheetFormatPr defaultRowHeight="15" x14ac:dyDescent="0.25"/>
  <cols>
    <col min="1" max="1" width="4.28515625" customWidth="1"/>
    <col min="2" max="2" width="17.85546875" customWidth="1"/>
    <col min="3" max="3" width="13.85546875" customWidth="1"/>
    <col min="4" max="4" width="7.42578125" customWidth="1"/>
    <col min="5" max="5" width="16.85546875" customWidth="1"/>
    <col min="6" max="6" width="17.85546875" customWidth="1"/>
    <col min="7" max="7" width="3.85546875" customWidth="1"/>
    <col min="8" max="11" width="5.140625" customWidth="1"/>
    <col min="12" max="15" width="5.28515625" customWidth="1"/>
    <col min="16" max="16" width="10.85546875" customWidth="1"/>
  </cols>
  <sheetData>
    <row r="1" spans="1:16" ht="21" x14ac:dyDescent="0.35">
      <c r="A1" s="58" t="s">
        <v>26</v>
      </c>
      <c r="B1" s="9"/>
      <c r="C1" s="2"/>
      <c r="D1" s="2"/>
    </row>
    <row r="2" spans="1:16" x14ac:dyDescent="0.25">
      <c r="A2" s="3" t="s">
        <v>12</v>
      </c>
      <c r="B2" s="3"/>
      <c r="C2" s="1" t="s">
        <v>6</v>
      </c>
      <c r="D2" s="140">
        <v>360</v>
      </c>
      <c r="E2" s="1" t="s">
        <v>6</v>
      </c>
      <c r="F2" s="140">
        <v>255</v>
      </c>
      <c r="J2" s="298">
        <f ca="1">NOW()</f>
        <v>42539.755749189811</v>
      </c>
      <c r="K2" s="298"/>
      <c r="L2" s="298"/>
      <c r="M2" s="298"/>
    </row>
    <row r="3" spans="1:16" ht="15.75" thickBot="1" x14ac:dyDescent="0.3">
      <c r="A3" s="1" t="s">
        <v>28</v>
      </c>
      <c r="C3" s="1" t="s">
        <v>7</v>
      </c>
      <c r="D3" s="141">
        <f>SUM((360/350)*60)</f>
        <v>61.714285714285708</v>
      </c>
      <c r="E3" s="1" t="s">
        <v>7</v>
      </c>
      <c r="F3" s="141">
        <v>44</v>
      </c>
    </row>
    <row r="4" spans="1:16" ht="24.75" thickBot="1" x14ac:dyDescent="0.3">
      <c r="A4" s="235"/>
      <c r="B4" s="5" t="s">
        <v>0</v>
      </c>
      <c r="C4" s="6" t="s">
        <v>1</v>
      </c>
      <c r="D4" s="7" t="s">
        <v>2</v>
      </c>
      <c r="E4" s="8" t="s">
        <v>3</v>
      </c>
      <c r="F4" s="236" t="s">
        <v>4</v>
      </c>
      <c r="G4" s="16" t="s">
        <v>19</v>
      </c>
      <c r="H4" s="35" t="s">
        <v>15</v>
      </c>
      <c r="I4" s="17" t="s">
        <v>16</v>
      </c>
      <c r="J4" s="233" t="s">
        <v>17</v>
      </c>
      <c r="K4" s="234" t="s">
        <v>18</v>
      </c>
      <c r="L4" s="49" t="s">
        <v>15</v>
      </c>
      <c r="M4" s="17" t="s">
        <v>16</v>
      </c>
      <c r="N4" s="18" t="s">
        <v>17</v>
      </c>
      <c r="O4" s="52" t="s">
        <v>18</v>
      </c>
      <c r="P4" s="29" t="s">
        <v>20</v>
      </c>
    </row>
    <row r="5" spans="1:16" s="15" customFormat="1" ht="18" customHeight="1" x14ac:dyDescent="0.25">
      <c r="A5" s="239">
        <v>1</v>
      </c>
      <c r="B5" s="256" t="s">
        <v>31</v>
      </c>
      <c r="C5" s="115" t="s">
        <v>165</v>
      </c>
      <c r="D5" s="115">
        <v>2000</v>
      </c>
      <c r="E5" s="115" t="s">
        <v>166</v>
      </c>
      <c r="F5" s="118" t="s">
        <v>90</v>
      </c>
      <c r="G5" s="242"/>
      <c r="H5" s="182">
        <v>0</v>
      </c>
      <c r="I5" s="183">
        <v>56.66</v>
      </c>
      <c r="J5" s="187">
        <v>0</v>
      </c>
      <c r="K5" s="257">
        <v>0</v>
      </c>
      <c r="L5" s="199">
        <v>0</v>
      </c>
      <c r="M5" s="183">
        <v>24.61</v>
      </c>
      <c r="N5" s="259">
        <v>0</v>
      </c>
      <c r="O5" s="257">
        <v>0</v>
      </c>
      <c r="P5" s="258"/>
    </row>
    <row r="6" spans="1:16" s="15" customFormat="1" ht="18" customHeight="1" x14ac:dyDescent="0.25">
      <c r="A6" s="240">
        <v>2</v>
      </c>
      <c r="B6" s="237" t="s">
        <v>77</v>
      </c>
      <c r="C6" s="73" t="s">
        <v>164</v>
      </c>
      <c r="D6" s="73">
        <v>2008</v>
      </c>
      <c r="E6" s="73" t="s">
        <v>79</v>
      </c>
      <c r="F6" s="119" t="s">
        <v>80</v>
      </c>
      <c r="G6" s="243"/>
      <c r="H6" s="189">
        <v>0</v>
      </c>
      <c r="I6" s="190">
        <v>42.83</v>
      </c>
      <c r="J6" s="193">
        <v>0</v>
      </c>
      <c r="K6" s="254">
        <f>SUM(H6+J6)</f>
        <v>0</v>
      </c>
      <c r="L6" s="200">
        <v>0</v>
      </c>
      <c r="M6" s="190">
        <v>36.14</v>
      </c>
      <c r="N6" s="260">
        <v>0</v>
      </c>
      <c r="O6" s="254">
        <f>SUM(L6+N6)</f>
        <v>0</v>
      </c>
      <c r="P6" s="244"/>
    </row>
    <row r="7" spans="1:16" s="15" customFormat="1" ht="18" customHeight="1" x14ac:dyDescent="0.25">
      <c r="A7" s="240">
        <v>3</v>
      </c>
      <c r="B7" s="237" t="s">
        <v>77</v>
      </c>
      <c r="C7" s="73" t="s">
        <v>170</v>
      </c>
      <c r="D7" s="73">
        <v>2008</v>
      </c>
      <c r="E7" s="73" t="s">
        <v>79</v>
      </c>
      <c r="F7" s="119" t="s">
        <v>80</v>
      </c>
      <c r="G7" s="243"/>
      <c r="H7" s="189">
        <v>0</v>
      </c>
      <c r="I7" s="190">
        <v>48.43</v>
      </c>
      <c r="J7" s="193">
        <v>0</v>
      </c>
      <c r="K7" s="254">
        <f>SUM(H7+J7)</f>
        <v>0</v>
      </c>
      <c r="L7" s="200">
        <v>0</v>
      </c>
      <c r="M7" s="190">
        <v>36.82</v>
      </c>
      <c r="N7" s="260">
        <v>0</v>
      </c>
      <c r="O7" s="254">
        <f>SUM(L7+N7)</f>
        <v>0</v>
      </c>
      <c r="P7" s="244"/>
    </row>
    <row r="8" spans="1:16" s="15" customFormat="1" ht="18" customHeight="1" thickBot="1" x14ac:dyDescent="0.3">
      <c r="A8" s="241">
        <v>4</v>
      </c>
      <c r="B8" s="238" t="s">
        <v>151</v>
      </c>
      <c r="C8" s="117" t="s">
        <v>152</v>
      </c>
      <c r="D8" s="117">
        <v>2005</v>
      </c>
      <c r="E8" s="117" t="s">
        <v>123</v>
      </c>
      <c r="F8" s="120" t="s">
        <v>180</v>
      </c>
      <c r="G8" s="245"/>
      <c r="H8" s="194">
        <v>8</v>
      </c>
      <c r="I8" s="195">
        <v>61.23</v>
      </c>
      <c r="J8" s="262">
        <v>0</v>
      </c>
      <c r="K8" s="255">
        <v>8</v>
      </c>
      <c r="L8" s="253"/>
      <c r="M8" s="195"/>
      <c r="N8" s="261"/>
      <c r="O8" s="255"/>
      <c r="P8" s="246" t="s">
        <v>182</v>
      </c>
    </row>
    <row r="9" spans="1:16" x14ac:dyDescent="0.25">
      <c r="B9" s="38" t="s">
        <v>21</v>
      </c>
      <c r="P9" s="38" t="s">
        <v>23</v>
      </c>
    </row>
    <row r="10" spans="1:16" x14ac:dyDescent="0.25">
      <c r="B10" s="247" t="s">
        <v>181</v>
      </c>
    </row>
  </sheetData>
  <sortState ref="A5:P8">
    <sortCondition ref="O5:O8"/>
    <sortCondition ref="M5:M8"/>
    <sortCondition ref="K5:K8"/>
    <sortCondition ref="I5:I8"/>
  </sortState>
  <mergeCells count="1">
    <mergeCell ref="J2:M2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O12" sqref="A1:O12"/>
    </sheetView>
  </sheetViews>
  <sheetFormatPr defaultRowHeight="15" x14ac:dyDescent="0.25"/>
  <cols>
    <col min="1" max="1" width="4.5703125" style="251" customWidth="1"/>
    <col min="2" max="2" width="4" customWidth="1"/>
    <col min="3" max="3" width="19" customWidth="1"/>
    <col min="4" max="4" width="13.7109375" customWidth="1"/>
    <col min="5" max="5" width="7.42578125" customWidth="1"/>
    <col min="6" max="6" width="17.42578125" customWidth="1"/>
    <col min="7" max="7" width="17.7109375" customWidth="1"/>
    <col min="8" max="8" width="5.42578125" customWidth="1"/>
    <col min="9" max="9" width="5.85546875" customWidth="1"/>
    <col min="10" max="10" width="5.28515625" customWidth="1"/>
    <col min="11" max="13" width="5.42578125" customWidth="1"/>
    <col min="14" max="14" width="5.28515625" customWidth="1"/>
    <col min="15" max="15" width="5.42578125" customWidth="1"/>
    <col min="16" max="16" width="11.140625" customWidth="1"/>
  </cols>
  <sheetData>
    <row r="1" spans="1:16" ht="21" customHeight="1" x14ac:dyDescent="0.35">
      <c r="B1" s="263" t="s">
        <v>26</v>
      </c>
      <c r="C1" s="266"/>
      <c r="D1" s="268"/>
      <c r="E1" s="268"/>
      <c r="F1" s="267"/>
      <c r="G1" s="267"/>
      <c r="H1" s="267"/>
      <c r="I1" s="267"/>
      <c r="J1" s="267"/>
      <c r="K1" s="272" t="s">
        <v>29</v>
      </c>
      <c r="L1" s="267"/>
      <c r="M1" s="267"/>
      <c r="N1" s="267"/>
      <c r="O1" s="267"/>
      <c r="P1" s="267"/>
    </row>
    <row r="2" spans="1:16" x14ac:dyDescent="0.25">
      <c r="B2" s="264" t="s">
        <v>13</v>
      </c>
      <c r="C2" s="264"/>
      <c r="D2" s="269" t="s">
        <v>6</v>
      </c>
      <c r="E2" s="270">
        <v>360</v>
      </c>
      <c r="F2" s="269" t="s">
        <v>6</v>
      </c>
      <c r="G2" s="270">
        <v>255</v>
      </c>
      <c r="H2" s="267"/>
      <c r="I2" s="267"/>
      <c r="J2" s="267"/>
      <c r="K2" s="267"/>
      <c r="L2" s="267"/>
      <c r="M2" s="267"/>
      <c r="N2" s="267"/>
      <c r="O2" s="267"/>
      <c r="P2" s="267"/>
    </row>
    <row r="3" spans="1:16" ht="15.75" thickBot="1" x14ac:dyDescent="0.3">
      <c r="B3" s="265" t="s">
        <v>188</v>
      </c>
      <c r="C3" s="267"/>
      <c r="D3" s="269" t="s">
        <v>7</v>
      </c>
      <c r="E3" s="271">
        <f>SUM((360/350)*60)</f>
        <v>61.714285714285708</v>
      </c>
      <c r="F3" s="269" t="s">
        <v>7</v>
      </c>
      <c r="G3" s="271">
        <v>47</v>
      </c>
      <c r="H3" s="267"/>
      <c r="I3" s="267"/>
      <c r="J3" s="267"/>
      <c r="K3" s="267"/>
      <c r="L3" s="267"/>
      <c r="M3" s="267"/>
      <c r="N3" s="267"/>
      <c r="O3" s="267"/>
      <c r="P3" s="267"/>
    </row>
    <row r="4" spans="1:16" s="15" customFormat="1" ht="24.75" thickBot="1" x14ac:dyDescent="0.3">
      <c r="A4" s="107" t="s">
        <v>105</v>
      </c>
      <c r="B4" s="248" t="s">
        <v>8</v>
      </c>
      <c r="C4" s="39" t="s">
        <v>0</v>
      </c>
      <c r="D4" s="40" t="s">
        <v>1</v>
      </c>
      <c r="E4" s="41" t="s">
        <v>2</v>
      </c>
      <c r="F4" s="42" t="s">
        <v>3</v>
      </c>
      <c r="G4" s="43" t="s">
        <v>4</v>
      </c>
      <c r="H4" s="35" t="s">
        <v>15</v>
      </c>
      <c r="I4" s="17" t="s">
        <v>16</v>
      </c>
      <c r="J4" s="233" t="s">
        <v>17</v>
      </c>
      <c r="K4" s="273" t="s">
        <v>18</v>
      </c>
      <c r="L4" s="49" t="s">
        <v>15</v>
      </c>
      <c r="M4" s="17" t="s">
        <v>16</v>
      </c>
      <c r="N4" s="249" t="s">
        <v>17</v>
      </c>
      <c r="O4" s="234" t="s">
        <v>18</v>
      </c>
      <c r="P4" s="59" t="s">
        <v>20</v>
      </c>
    </row>
    <row r="5" spans="1:16" s="15" customFormat="1" ht="17.25" customHeight="1" x14ac:dyDescent="0.25">
      <c r="A5" s="93">
        <v>1</v>
      </c>
      <c r="B5" s="279">
        <v>1</v>
      </c>
      <c r="C5" s="280" t="s">
        <v>183</v>
      </c>
      <c r="D5" s="280" t="s">
        <v>175</v>
      </c>
      <c r="E5" s="281"/>
      <c r="F5" s="280"/>
      <c r="G5" s="280" t="s">
        <v>174</v>
      </c>
      <c r="H5" s="90">
        <v>0</v>
      </c>
      <c r="I5" s="91">
        <v>54.87</v>
      </c>
      <c r="J5" s="282">
        <v>0</v>
      </c>
      <c r="K5" s="274">
        <f t="shared" ref="K5:K10" si="0">SUM(H5+J5)</f>
        <v>0</v>
      </c>
      <c r="L5" s="283">
        <v>0</v>
      </c>
      <c r="M5" s="284">
        <v>39.659999999999997</v>
      </c>
      <c r="N5" s="285">
        <v>0</v>
      </c>
      <c r="O5" s="286">
        <v>0</v>
      </c>
      <c r="P5" s="287"/>
    </row>
    <row r="6" spans="1:16" s="15" customFormat="1" ht="17.25" customHeight="1" x14ac:dyDescent="0.25">
      <c r="A6" s="93">
        <v>2</v>
      </c>
      <c r="B6" s="167">
        <v>6</v>
      </c>
      <c r="C6" s="168" t="s">
        <v>161</v>
      </c>
      <c r="D6" s="168" t="s">
        <v>169</v>
      </c>
      <c r="E6" s="225">
        <v>2004</v>
      </c>
      <c r="F6" s="168" t="s">
        <v>163</v>
      </c>
      <c r="G6" s="168" t="s">
        <v>136</v>
      </c>
      <c r="H6" s="97">
        <v>0</v>
      </c>
      <c r="I6" s="98">
        <v>54.65</v>
      </c>
      <c r="J6" s="288">
        <v>0</v>
      </c>
      <c r="K6" s="275">
        <f t="shared" si="0"/>
        <v>0</v>
      </c>
      <c r="L6" s="289">
        <v>0</v>
      </c>
      <c r="M6" s="290">
        <v>47.42</v>
      </c>
      <c r="N6" s="291">
        <v>1</v>
      </c>
      <c r="O6" s="292">
        <v>1</v>
      </c>
      <c r="P6" s="293"/>
    </row>
    <row r="7" spans="1:16" s="12" customFormat="1" ht="17.25" customHeight="1" x14ac:dyDescent="0.25">
      <c r="A7" s="93">
        <v>3</v>
      </c>
      <c r="B7" s="167">
        <v>4</v>
      </c>
      <c r="C7" s="168" t="s">
        <v>31</v>
      </c>
      <c r="D7" s="168" t="s">
        <v>171</v>
      </c>
      <c r="E7" s="225">
        <v>2010</v>
      </c>
      <c r="F7" s="168" t="s">
        <v>172</v>
      </c>
      <c r="G7" s="168" t="s">
        <v>90</v>
      </c>
      <c r="H7" s="97">
        <v>0</v>
      </c>
      <c r="I7" s="98">
        <v>54</v>
      </c>
      <c r="J7" s="288">
        <v>0</v>
      </c>
      <c r="K7" s="275">
        <f t="shared" si="0"/>
        <v>0</v>
      </c>
      <c r="L7" s="289">
        <v>4</v>
      </c>
      <c r="M7" s="290">
        <v>38.03</v>
      </c>
      <c r="N7" s="291">
        <v>0</v>
      </c>
      <c r="O7" s="292">
        <v>4</v>
      </c>
      <c r="P7" s="294" t="s">
        <v>186</v>
      </c>
    </row>
    <row r="8" spans="1:16" s="15" customFormat="1" ht="17.25" customHeight="1" x14ac:dyDescent="0.25">
      <c r="A8" s="93">
        <v>4</v>
      </c>
      <c r="B8" s="167">
        <v>3</v>
      </c>
      <c r="C8" s="168" t="s">
        <v>66</v>
      </c>
      <c r="D8" s="168" t="s">
        <v>156</v>
      </c>
      <c r="E8" s="225">
        <v>2008</v>
      </c>
      <c r="F8" s="168" t="s">
        <v>157</v>
      </c>
      <c r="G8" s="168" t="s">
        <v>69</v>
      </c>
      <c r="H8" s="97">
        <v>0</v>
      </c>
      <c r="I8" s="98">
        <v>51.84</v>
      </c>
      <c r="J8" s="288">
        <v>0</v>
      </c>
      <c r="K8" s="275">
        <f t="shared" si="0"/>
        <v>0</v>
      </c>
      <c r="L8" s="289">
        <v>8</v>
      </c>
      <c r="M8" s="290">
        <v>0</v>
      </c>
      <c r="N8" s="291">
        <v>0</v>
      </c>
      <c r="O8" s="292">
        <v>8</v>
      </c>
      <c r="P8" s="295" t="s">
        <v>185</v>
      </c>
    </row>
    <row r="9" spans="1:16" s="15" customFormat="1" ht="17.25" customHeight="1" x14ac:dyDescent="0.25">
      <c r="A9" s="93">
        <v>5</v>
      </c>
      <c r="B9" s="167">
        <v>2</v>
      </c>
      <c r="C9" s="168" t="s">
        <v>161</v>
      </c>
      <c r="D9" s="168" t="s">
        <v>162</v>
      </c>
      <c r="E9" s="225">
        <v>2008</v>
      </c>
      <c r="F9" s="168" t="s">
        <v>163</v>
      </c>
      <c r="G9" s="168" t="s">
        <v>136</v>
      </c>
      <c r="H9" s="97">
        <v>4</v>
      </c>
      <c r="I9" s="98">
        <v>58.52</v>
      </c>
      <c r="J9" s="288">
        <v>0</v>
      </c>
      <c r="K9" s="275">
        <f t="shared" si="0"/>
        <v>4</v>
      </c>
      <c r="L9" s="289"/>
      <c r="M9" s="290"/>
      <c r="N9" s="291"/>
      <c r="O9" s="292"/>
      <c r="P9" s="296" t="s">
        <v>184</v>
      </c>
    </row>
    <row r="10" spans="1:16" s="15" customFormat="1" ht="17.25" customHeight="1" x14ac:dyDescent="0.25">
      <c r="A10" s="93">
        <v>6</v>
      </c>
      <c r="B10" s="167">
        <v>5</v>
      </c>
      <c r="C10" s="168" t="s">
        <v>71</v>
      </c>
      <c r="D10" s="168" t="s">
        <v>149</v>
      </c>
      <c r="E10" s="225">
        <v>2010</v>
      </c>
      <c r="F10" s="168" t="s">
        <v>44</v>
      </c>
      <c r="G10" s="168" t="s">
        <v>45</v>
      </c>
      <c r="H10" s="97">
        <v>8</v>
      </c>
      <c r="I10" s="98">
        <v>73.099999999999994</v>
      </c>
      <c r="J10" s="288">
        <v>3</v>
      </c>
      <c r="K10" s="275">
        <f t="shared" si="0"/>
        <v>11</v>
      </c>
      <c r="L10" s="289"/>
      <c r="M10" s="290"/>
      <c r="N10" s="291"/>
      <c r="O10" s="292"/>
      <c r="P10" s="294" t="s">
        <v>187</v>
      </c>
    </row>
    <row r="11" spans="1:16" s="15" customFormat="1" ht="17.25" customHeight="1" thickBot="1" x14ac:dyDescent="0.3">
      <c r="A11" s="84">
        <v>7</v>
      </c>
      <c r="B11" s="147">
        <v>7</v>
      </c>
      <c r="C11" s="148" t="s">
        <v>183</v>
      </c>
      <c r="D11" s="148" t="s">
        <v>173</v>
      </c>
      <c r="E11" s="213"/>
      <c r="F11" s="148"/>
      <c r="G11" s="148" t="s">
        <v>174</v>
      </c>
      <c r="H11" s="46"/>
      <c r="I11" s="45"/>
      <c r="J11" s="57"/>
      <c r="K11" s="276" t="s">
        <v>91</v>
      </c>
      <c r="L11" s="277"/>
      <c r="M11" s="179"/>
      <c r="N11" s="250"/>
      <c r="O11" s="278"/>
      <c r="P11" s="121" t="s">
        <v>97</v>
      </c>
    </row>
    <row r="12" spans="1:16" s="15" customFormat="1" ht="11.25" customHeight="1" x14ac:dyDescent="0.25">
      <c r="A12" s="84"/>
      <c r="C12" s="38"/>
      <c r="D12" s="38" t="s">
        <v>21</v>
      </c>
      <c r="E12" s="48"/>
      <c r="F12" s="48"/>
      <c r="P12" s="38" t="s">
        <v>23</v>
      </c>
    </row>
    <row r="13" spans="1:16" s="15" customFormat="1" ht="11.25" customHeight="1" x14ac:dyDescent="0.25">
      <c r="C13" s="38"/>
      <c r="D13" s="247" t="s">
        <v>181</v>
      </c>
    </row>
    <row r="14" spans="1:16" x14ac:dyDescent="0.25">
      <c r="C14" s="70"/>
      <c r="D14" s="70"/>
      <c r="E14" s="70"/>
    </row>
  </sheetData>
  <sortState ref="B5:P11">
    <sortCondition ref="O5:O11"/>
    <sortCondition ref="M5:M11"/>
    <sortCondition ref="K5:K11"/>
    <sortCondition ref="I5:I11"/>
  </sortState>
  <pageMargins left="0.70866141732283472" right="0.70866141732283472" top="0.35433070866141736" bottom="0.35433070866141736" header="0.31496062992125984" footer="0.31496062992125984"/>
  <pageSetup paperSize="9" scale="9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view="pageBreakPreview" zoomScale="60" zoomScaleNormal="100" workbookViewId="0">
      <selection activeCell="F26" sqref="F15:F26"/>
    </sheetView>
  </sheetViews>
  <sheetFormatPr defaultRowHeight="15" x14ac:dyDescent="0.25"/>
  <cols>
    <col min="1" max="1" width="4.7109375" style="251" customWidth="1"/>
    <col min="2" max="2" width="4" customWidth="1"/>
    <col min="3" max="3" width="18.42578125" customWidth="1"/>
    <col min="4" max="4" width="13.42578125" customWidth="1"/>
    <col min="5" max="5" width="7.42578125" customWidth="1"/>
    <col min="6" max="6" width="18.28515625" customWidth="1"/>
    <col min="7" max="7" width="16" customWidth="1"/>
    <col min="8" max="8" width="5.42578125" customWidth="1"/>
    <col min="9" max="9" width="5.85546875" customWidth="1"/>
    <col min="10" max="10" width="5" customWidth="1"/>
    <col min="11" max="13" width="5.42578125" customWidth="1"/>
    <col min="14" max="14" width="5.28515625" customWidth="1"/>
    <col min="15" max="15" width="5.42578125" customWidth="1"/>
    <col min="16" max="16" width="11.42578125" customWidth="1"/>
  </cols>
  <sheetData>
    <row r="1" spans="1:16" ht="21" x14ac:dyDescent="0.35">
      <c r="B1" s="58" t="s">
        <v>26</v>
      </c>
      <c r="C1" s="9"/>
      <c r="D1" s="2"/>
      <c r="E1" s="2"/>
      <c r="L1" s="312" t="s">
        <v>189</v>
      </c>
      <c r="M1" s="297"/>
      <c r="N1" s="297"/>
      <c r="O1" s="297"/>
      <c r="P1" s="297"/>
    </row>
    <row r="2" spans="1:16" ht="15.75" thickBot="1" x14ac:dyDescent="0.3">
      <c r="B2" s="3" t="s">
        <v>14</v>
      </c>
      <c r="C2" s="3"/>
      <c r="D2" s="19" t="s">
        <v>6</v>
      </c>
      <c r="E2" s="47">
        <v>483</v>
      </c>
      <c r="F2" s="19" t="s">
        <v>6</v>
      </c>
      <c r="G2" s="47">
        <v>290</v>
      </c>
    </row>
    <row r="3" spans="1:16" ht="15.75" thickBot="1" x14ac:dyDescent="0.3">
      <c r="B3" s="1" t="s">
        <v>30</v>
      </c>
      <c r="D3" s="19" t="s">
        <v>7</v>
      </c>
      <c r="E3" s="28">
        <v>88</v>
      </c>
      <c r="F3" s="19" t="s">
        <v>7</v>
      </c>
      <c r="G3" s="28">
        <f>SUM((290/350)*60)</f>
        <v>49.714285714285715</v>
      </c>
      <c r="L3" s="313" t="s">
        <v>194</v>
      </c>
      <c r="M3" s="314"/>
    </row>
    <row r="4" spans="1:16" s="15" customFormat="1" ht="28.5" customHeight="1" thickBot="1" x14ac:dyDescent="0.3">
      <c r="A4" s="107" t="s">
        <v>105</v>
      </c>
      <c r="B4" s="248" t="s">
        <v>8</v>
      </c>
      <c r="C4" s="108" t="s">
        <v>0</v>
      </c>
      <c r="D4" s="109" t="s">
        <v>1</v>
      </c>
      <c r="E4" s="110" t="s">
        <v>2</v>
      </c>
      <c r="F4" s="111" t="s">
        <v>3</v>
      </c>
      <c r="G4" s="110" t="s">
        <v>4</v>
      </c>
      <c r="H4" s="299" t="s">
        <v>15</v>
      </c>
      <c r="I4" s="54" t="s">
        <v>16</v>
      </c>
      <c r="J4" s="306" t="s">
        <v>17</v>
      </c>
      <c r="K4" s="273" t="s">
        <v>18</v>
      </c>
      <c r="L4" s="300" t="s">
        <v>15</v>
      </c>
      <c r="M4" s="54" t="s">
        <v>16</v>
      </c>
      <c r="N4" s="306" t="s">
        <v>17</v>
      </c>
      <c r="O4" s="273" t="s">
        <v>18</v>
      </c>
      <c r="P4" s="301" t="s">
        <v>20</v>
      </c>
    </row>
    <row r="5" spans="1:16" s="311" customFormat="1" ht="17.25" customHeight="1" x14ac:dyDescent="0.25">
      <c r="A5" s="93">
        <v>1</v>
      </c>
      <c r="B5" s="316">
        <v>5</v>
      </c>
      <c r="C5" s="317" t="s">
        <v>167</v>
      </c>
      <c r="D5" s="317" t="s">
        <v>168</v>
      </c>
      <c r="E5" s="318">
        <v>2006</v>
      </c>
      <c r="F5" s="317" t="s">
        <v>167</v>
      </c>
      <c r="G5" s="319" t="s">
        <v>191</v>
      </c>
      <c r="H5" s="320">
        <v>0</v>
      </c>
      <c r="I5" s="164">
        <v>83.53</v>
      </c>
      <c r="J5" s="321">
        <v>0</v>
      </c>
      <c r="K5" s="322">
        <f>SUM(H5+J5)</f>
        <v>0</v>
      </c>
      <c r="L5" s="323">
        <v>0</v>
      </c>
      <c r="M5" s="164">
        <v>43.95</v>
      </c>
      <c r="N5" s="321">
        <v>0</v>
      </c>
      <c r="O5" s="322">
        <v>0</v>
      </c>
      <c r="P5" s="324"/>
    </row>
    <row r="6" spans="1:16" s="311" customFormat="1" ht="17.25" customHeight="1" x14ac:dyDescent="0.25">
      <c r="A6" s="93">
        <v>2</v>
      </c>
      <c r="B6" s="325">
        <v>3</v>
      </c>
      <c r="C6" s="326" t="s">
        <v>77</v>
      </c>
      <c r="D6" s="326" t="s">
        <v>164</v>
      </c>
      <c r="E6" s="327">
        <v>2008</v>
      </c>
      <c r="F6" s="326" t="s">
        <v>79</v>
      </c>
      <c r="G6" s="328" t="s">
        <v>80</v>
      </c>
      <c r="H6" s="329">
        <v>0</v>
      </c>
      <c r="I6" s="229">
        <v>79.89</v>
      </c>
      <c r="J6" s="330">
        <v>0</v>
      </c>
      <c r="K6" s="331">
        <f>SUM(H6+J6)</f>
        <v>0</v>
      </c>
      <c r="L6" s="332">
        <v>4</v>
      </c>
      <c r="M6" s="229">
        <v>38.56</v>
      </c>
      <c r="N6" s="330">
        <v>0</v>
      </c>
      <c r="O6" s="331">
        <v>4</v>
      </c>
      <c r="P6" s="333" t="s">
        <v>196</v>
      </c>
    </row>
    <row r="7" spans="1:16" s="311" customFormat="1" ht="17.25" customHeight="1" x14ac:dyDescent="0.25">
      <c r="A7" s="93">
        <v>3</v>
      </c>
      <c r="B7" s="325">
        <v>2</v>
      </c>
      <c r="C7" s="334" t="s">
        <v>183</v>
      </c>
      <c r="D7" s="334" t="s">
        <v>173</v>
      </c>
      <c r="E7" s="335"/>
      <c r="F7" s="334"/>
      <c r="G7" s="336" t="s">
        <v>174</v>
      </c>
      <c r="H7" s="329">
        <v>0</v>
      </c>
      <c r="I7" s="229">
        <v>86.41</v>
      </c>
      <c r="J7" s="330">
        <v>0</v>
      </c>
      <c r="K7" s="331">
        <f>SUM(H7+J7)</f>
        <v>0</v>
      </c>
      <c r="L7" s="332">
        <v>8</v>
      </c>
      <c r="M7" s="229">
        <v>36.56</v>
      </c>
      <c r="N7" s="330">
        <v>0</v>
      </c>
      <c r="O7" s="331">
        <v>8</v>
      </c>
      <c r="P7" s="333" t="s">
        <v>195</v>
      </c>
    </row>
    <row r="8" spans="1:16" s="311" customFormat="1" ht="17.25" customHeight="1" x14ac:dyDescent="0.25">
      <c r="A8" s="93">
        <v>4</v>
      </c>
      <c r="B8" s="325">
        <v>4</v>
      </c>
      <c r="C8" s="326" t="s">
        <v>31</v>
      </c>
      <c r="D8" s="326" t="s">
        <v>165</v>
      </c>
      <c r="E8" s="327">
        <v>2000</v>
      </c>
      <c r="F8" s="326" t="s">
        <v>166</v>
      </c>
      <c r="G8" s="328" t="s">
        <v>34</v>
      </c>
      <c r="H8" s="329">
        <v>0</v>
      </c>
      <c r="I8" s="229">
        <v>79.48</v>
      </c>
      <c r="J8" s="330">
        <v>0</v>
      </c>
      <c r="K8" s="331">
        <f>SUM(H8+J8)</f>
        <v>0</v>
      </c>
      <c r="L8" s="332">
        <v>8</v>
      </c>
      <c r="M8" s="229">
        <v>38.159999999999997</v>
      </c>
      <c r="N8" s="330">
        <v>0</v>
      </c>
      <c r="O8" s="331">
        <v>8</v>
      </c>
      <c r="P8" s="337" t="s">
        <v>197</v>
      </c>
    </row>
    <row r="9" spans="1:16" s="12" customFormat="1" ht="17.25" customHeight="1" x14ac:dyDescent="0.25">
      <c r="A9" s="93">
        <v>5</v>
      </c>
      <c r="B9" s="338">
        <v>8</v>
      </c>
      <c r="C9" s="339" t="s">
        <v>77</v>
      </c>
      <c r="D9" s="339" t="s">
        <v>170</v>
      </c>
      <c r="E9" s="340">
        <v>2008</v>
      </c>
      <c r="F9" s="339" t="s">
        <v>79</v>
      </c>
      <c r="G9" s="341" t="s">
        <v>80</v>
      </c>
      <c r="H9" s="329">
        <v>4</v>
      </c>
      <c r="I9" s="229">
        <v>79.02</v>
      </c>
      <c r="J9" s="330">
        <v>0</v>
      </c>
      <c r="K9" s="331">
        <f>SUM(H9+J9)</f>
        <v>4</v>
      </c>
      <c r="L9" s="332"/>
      <c r="M9" s="229"/>
      <c r="N9" s="330"/>
      <c r="O9" s="331"/>
      <c r="P9" s="337" t="s">
        <v>193</v>
      </c>
    </row>
    <row r="10" spans="1:16" s="15" customFormat="1" ht="17.25" customHeight="1" x14ac:dyDescent="0.25">
      <c r="A10" s="93">
        <v>6</v>
      </c>
      <c r="B10" s="338">
        <v>6</v>
      </c>
      <c r="C10" s="339" t="s">
        <v>161</v>
      </c>
      <c r="D10" s="339" t="s">
        <v>169</v>
      </c>
      <c r="E10" s="340">
        <v>2004</v>
      </c>
      <c r="F10" s="339" t="s">
        <v>163</v>
      </c>
      <c r="G10" s="341" t="s">
        <v>136</v>
      </c>
      <c r="H10" s="329">
        <v>4</v>
      </c>
      <c r="I10" s="229">
        <v>91.9</v>
      </c>
      <c r="J10" s="330">
        <v>1</v>
      </c>
      <c r="K10" s="331">
        <f>SUM(H10+J10)</f>
        <v>5</v>
      </c>
      <c r="L10" s="332"/>
      <c r="M10" s="229"/>
      <c r="N10" s="330"/>
      <c r="O10" s="331"/>
      <c r="P10" s="333" t="s">
        <v>100</v>
      </c>
    </row>
    <row r="11" spans="1:16" s="15" customFormat="1" x14ac:dyDescent="0.25">
      <c r="A11" s="315">
        <v>7</v>
      </c>
      <c r="B11" s="305">
        <v>7</v>
      </c>
      <c r="C11" s="143" t="s">
        <v>183</v>
      </c>
      <c r="D11" s="143" t="s">
        <v>175</v>
      </c>
      <c r="E11" s="210"/>
      <c r="F11" s="143"/>
      <c r="G11" s="144" t="s">
        <v>174</v>
      </c>
      <c r="H11" s="192">
        <v>4</v>
      </c>
      <c r="I11" s="190">
        <v>100.4</v>
      </c>
      <c r="J11" s="260">
        <v>4</v>
      </c>
      <c r="K11" s="303">
        <f>SUM(H11+J11)</f>
        <v>8</v>
      </c>
      <c r="L11" s="200"/>
      <c r="M11" s="190"/>
      <c r="N11" s="260"/>
      <c r="O11" s="303"/>
      <c r="P11" s="302" t="s">
        <v>192</v>
      </c>
    </row>
    <row r="12" spans="1:16" s="15" customFormat="1" ht="17.25" customHeight="1" thickBot="1" x14ac:dyDescent="0.3">
      <c r="A12" s="315">
        <v>8</v>
      </c>
      <c r="B12" s="307">
        <v>1</v>
      </c>
      <c r="C12" s="308" t="s">
        <v>161</v>
      </c>
      <c r="D12" s="308" t="s">
        <v>162</v>
      </c>
      <c r="E12" s="309">
        <v>2008</v>
      </c>
      <c r="F12" s="308" t="s">
        <v>163</v>
      </c>
      <c r="G12" s="310" t="s">
        <v>136</v>
      </c>
      <c r="H12" s="197">
        <v>12</v>
      </c>
      <c r="I12" s="195">
        <v>127.07</v>
      </c>
      <c r="J12" s="261">
        <v>10</v>
      </c>
      <c r="K12" s="304">
        <f>SUM(H12+J12)</f>
        <v>22</v>
      </c>
      <c r="L12" s="253"/>
      <c r="M12" s="195"/>
      <c r="N12" s="261"/>
      <c r="O12" s="304"/>
      <c r="P12" s="246" t="s">
        <v>190</v>
      </c>
    </row>
    <row r="13" spans="1:16" s="15" customFormat="1" x14ac:dyDescent="0.25">
      <c r="C13" s="38"/>
      <c r="D13" s="38" t="s">
        <v>21</v>
      </c>
      <c r="E13" s="48"/>
      <c r="F13" s="48"/>
      <c r="P13" s="38" t="s">
        <v>23</v>
      </c>
    </row>
    <row r="14" spans="1:16" x14ac:dyDescent="0.25">
      <c r="D14" s="247" t="s">
        <v>181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</sheetData>
  <sortState ref="B5:P8">
    <sortCondition ref="O5:O8"/>
    <sortCondition ref="M5:M8"/>
  </sortState>
  <pageMargins left="0.70866141732283472" right="0.70866141732283472" top="0.35433070866141736" bottom="0.35433070866141736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M-1.</vt:lpstr>
      <vt:lpstr>M-2.</vt:lpstr>
      <vt:lpstr>m-3</vt:lpstr>
      <vt:lpstr>M-4.</vt:lpstr>
      <vt:lpstr>M-5</vt:lpstr>
      <vt:lpstr>m-6</vt:lpstr>
      <vt:lpstr>Lapa3</vt:lpstr>
      <vt:lpstr>'M-1.'!Print_Area</vt:lpstr>
      <vt:lpstr>'M-2.'!Print_Area</vt:lpstr>
      <vt:lpstr>'m-3'!Print_Area</vt:lpstr>
      <vt:lpstr>'M-4.'!Print_Area</vt:lpstr>
      <vt:lpstr>'M-5'!Print_Area</vt:lpstr>
      <vt:lpstr>'m-6'!Print_Area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 Līvmane</dc:creator>
  <cp:lastModifiedBy>LJF</cp:lastModifiedBy>
  <cp:lastPrinted>2016-06-18T14:39:49Z</cp:lastPrinted>
  <dcterms:created xsi:type="dcterms:W3CDTF">2016-05-17T06:38:08Z</dcterms:created>
  <dcterms:modified xsi:type="dcterms:W3CDTF">2016-06-18T15:13:37Z</dcterms:modified>
</cp:coreProperties>
</file>